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600" windowWidth="27555" windowHeight="11550"/>
  </bookViews>
  <sheets>
    <sheet name="Arkusz1" sheetId="1" r:id="rId1"/>
  </sheets>
  <definedNames>
    <definedName name="_xlnm.Print_Area" localSheetId="0">Arkusz1!$A$1:$K$588</definedName>
  </definedNames>
  <calcPr calcId="145621"/>
</workbook>
</file>

<file path=xl/calcChain.xml><?xml version="1.0" encoding="utf-8"?>
<calcChain xmlns="http://schemas.openxmlformats.org/spreadsheetml/2006/main">
  <c r="I120" i="1" l="1"/>
  <c r="J120" i="1" s="1"/>
  <c r="H120" i="1"/>
  <c r="H581" i="1" l="1"/>
  <c r="I581" i="1" l="1"/>
  <c r="J581" i="1" s="1"/>
  <c r="H580" i="1"/>
  <c r="H582" i="1" s="1"/>
  <c r="H573" i="1"/>
  <c r="I573" i="1" s="1"/>
  <c r="J573" i="1" s="1"/>
  <c r="H572" i="1"/>
  <c r="H571" i="1"/>
  <c r="H570" i="1"/>
  <c r="I570" i="1" s="1"/>
  <c r="H190" i="1"/>
  <c r="I190" i="1" s="1"/>
  <c r="J190" i="1" s="1"/>
  <c r="H189" i="1"/>
  <c r="I189" i="1" s="1"/>
  <c r="H562" i="1"/>
  <c r="I562" i="1" s="1"/>
  <c r="H402" i="1"/>
  <c r="I580" i="1" l="1"/>
  <c r="I582" i="1" s="1"/>
  <c r="J570" i="1"/>
  <c r="I572" i="1"/>
  <c r="J572" i="1" s="1"/>
  <c r="I571" i="1"/>
  <c r="J571" i="1" s="1"/>
  <c r="H574" i="1"/>
  <c r="J189" i="1"/>
  <c r="H563" i="1"/>
  <c r="J562" i="1"/>
  <c r="J563" i="1" s="1"/>
  <c r="I563" i="1"/>
  <c r="I402" i="1"/>
  <c r="J402" i="1" s="1"/>
  <c r="H557" i="1"/>
  <c r="I557" i="1" s="1"/>
  <c r="J557" i="1" s="1"/>
  <c r="H556" i="1"/>
  <c r="I556" i="1" s="1"/>
  <c r="J556" i="1" s="1"/>
  <c r="H555" i="1"/>
  <c r="H554" i="1"/>
  <c r="H369" i="1"/>
  <c r="I369" i="1" s="1"/>
  <c r="J580" i="1" l="1"/>
  <c r="J582" i="1" s="1"/>
  <c r="I574" i="1"/>
  <c r="J574" i="1"/>
  <c r="H558" i="1"/>
  <c r="I555" i="1"/>
  <c r="J555" i="1" s="1"/>
  <c r="I554" i="1"/>
  <c r="J554" i="1" s="1"/>
  <c r="J369" i="1"/>
  <c r="H368" i="1"/>
  <c r="I368" i="1" s="1"/>
  <c r="J368" i="1" s="1"/>
  <c r="H367" i="1"/>
  <c r="I367" i="1" s="1"/>
  <c r="H366" i="1"/>
  <c r="H365" i="1"/>
  <c r="I365" i="1" s="1"/>
  <c r="J365" i="1" s="1"/>
  <c r="H235" i="1"/>
  <c r="I235" i="1" s="1"/>
  <c r="H234" i="1"/>
  <c r="J234" i="1" s="1"/>
  <c r="H233" i="1"/>
  <c r="J233" i="1" s="1"/>
  <c r="H232" i="1"/>
  <c r="J232" i="1" s="1"/>
  <c r="H231" i="1"/>
  <c r="I231" i="1" s="1"/>
  <c r="H230" i="1"/>
  <c r="J230" i="1" s="1"/>
  <c r="H229" i="1"/>
  <c r="J229" i="1" s="1"/>
  <c r="H228" i="1"/>
  <c r="J228" i="1" s="1"/>
  <c r="H227" i="1"/>
  <c r="I227" i="1" s="1"/>
  <c r="H226" i="1"/>
  <c r="J226" i="1" s="1"/>
  <c r="H225" i="1"/>
  <c r="J225" i="1" s="1"/>
  <c r="H224" i="1"/>
  <c r="J224" i="1" s="1"/>
  <c r="H223" i="1"/>
  <c r="I223" i="1" s="1"/>
  <c r="H222" i="1"/>
  <c r="J222" i="1" s="1"/>
  <c r="H221" i="1"/>
  <c r="J221" i="1" s="1"/>
  <c r="H220" i="1"/>
  <c r="J220" i="1" s="1"/>
  <c r="H219" i="1"/>
  <c r="I219" i="1" s="1"/>
  <c r="H218" i="1"/>
  <c r="J218" i="1" s="1"/>
  <c r="H217" i="1"/>
  <c r="J217" i="1" s="1"/>
  <c r="H216" i="1"/>
  <c r="J216" i="1" s="1"/>
  <c r="H215" i="1"/>
  <c r="I215" i="1" s="1"/>
  <c r="H214" i="1"/>
  <c r="I214" i="1" s="1"/>
  <c r="H213" i="1"/>
  <c r="J213" i="1" s="1"/>
  <c r="H212" i="1"/>
  <c r="J212" i="1" s="1"/>
  <c r="H211" i="1"/>
  <c r="I211" i="1" s="1"/>
  <c r="H210" i="1"/>
  <c r="J210" i="1" s="1"/>
  <c r="H209" i="1"/>
  <c r="J209" i="1" s="1"/>
  <c r="H208" i="1"/>
  <c r="J208" i="1" s="1"/>
  <c r="H207" i="1"/>
  <c r="I207" i="1" s="1"/>
  <c r="H206" i="1"/>
  <c r="J206" i="1" s="1"/>
  <c r="H205" i="1"/>
  <c r="J205" i="1" s="1"/>
  <c r="J558" i="1" l="1"/>
  <c r="I558" i="1"/>
  <c r="I366" i="1"/>
  <c r="J366" i="1" s="1"/>
  <c r="J367" i="1"/>
  <c r="J223" i="1"/>
  <c r="I226" i="1"/>
  <c r="I206" i="1"/>
  <c r="J214" i="1"/>
  <c r="J235" i="1"/>
  <c r="J207" i="1"/>
  <c r="I210" i="1"/>
  <c r="J219" i="1"/>
  <c r="I222" i="1"/>
  <c r="J215" i="1"/>
  <c r="I218" i="1"/>
  <c r="J231" i="1"/>
  <c r="I234" i="1"/>
  <c r="J211" i="1"/>
  <c r="J227" i="1"/>
  <c r="I230" i="1"/>
  <c r="I205" i="1"/>
  <c r="I209" i="1"/>
  <c r="I213" i="1"/>
  <c r="I217" i="1"/>
  <c r="I221" i="1"/>
  <c r="I225" i="1"/>
  <c r="I229" i="1"/>
  <c r="I233" i="1"/>
  <c r="I208" i="1"/>
  <c r="I212" i="1"/>
  <c r="I216" i="1"/>
  <c r="I220" i="1"/>
  <c r="I224" i="1"/>
  <c r="I228" i="1"/>
  <c r="I232" i="1"/>
  <c r="H549" i="1"/>
  <c r="I549" i="1" s="1"/>
  <c r="H548" i="1"/>
  <c r="H547" i="1"/>
  <c r="I547" i="1" s="1"/>
  <c r="J547" i="1" s="1"/>
  <c r="H546" i="1"/>
  <c r="H545" i="1"/>
  <c r="I545" i="1" s="1"/>
  <c r="H540" i="1"/>
  <c r="H541" i="1" s="1"/>
  <c r="H535" i="1"/>
  <c r="I535" i="1" s="1"/>
  <c r="I536" i="1" s="1"/>
  <c r="H530" i="1"/>
  <c r="I530" i="1" s="1"/>
  <c r="H529" i="1"/>
  <c r="H524" i="1"/>
  <c r="H519" i="1"/>
  <c r="H514" i="1"/>
  <c r="I514" i="1" s="1"/>
  <c r="H513" i="1"/>
  <c r="I513" i="1" s="1"/>
  <c r="H508" i="1"/>
  <c r="I508" i="1" s="1"/>
  <c r="H507" i="1"/>
  <c r="I507" i="1" s="1"/>
  <c r="H502" i="1"/>
  <c r="H497" i="1"/>
  <c r="I497" i="1" s="1"/>
  <c r="H496" i="1"/>
  <c r="I496" i="1" s="1"/>
  <c r="H495" i="1"/>
  <c r="I495" i="1" s="1"/>
  <c r="H494" i="1"/>
  <c r="H489" i="1"/>
  <c r="I489" i="1" s="1"/>
  <c r="H488" i="1"/>
  <c r="I488" i="1" s="1"/>
  <c r="H487" i="1"/>
  <c r="H486" i="1"/>
  <c r="I486" i="1" s="1"/>
  <c r="H485" i="1"/>
  <c r="I485" i="1" s="1"/>
  <c r="H480" i="1"/>
  <c r="H473" i="1"/>
  <c r="H472" i="1"/>
  <c r="I472" i="1" s="1"/>
  <c r="H467" i="1"/>
  <c r="H462" i="1"/>
  <c r="H457" i="1"/>
  <c r="H452" i="1"/>
  <c r="H447" i="1"/>
  <c r="H442" i="1"/>
  <c r="I442" i="1" s="1"/>
  <c r="H441" i="1"/>
  <c r="I441" i="1" s="1"/>
  <c r="H440" i="1"/>
  <c r="I440" i="1" s="1"/>
  <c r="H439" i="1"/>
  <c r="H438" i="1"/>
  <c r="I438" i="1" s="1"/>
  <c r="H437" i="1"/>
  <c r="I437" i="1" s="1"/>
  <c r="H436" i="1"/>
  <c r="H431" i="1"/>
  <c r="H430" i="1"/>
  <c r="H432" i="1" s="1"/>
  <c r="H425" i="1"/>
  <c r="H424" i="1"/>
  <c r="H419" i="1"/>
  <c r="H414" i="1"/>
  <c r="I414" i="1" s="1"/>
  <c r="H413" i="1"/>
  <c r="H412" i="1"/>
  <c r="H407" i="1"/>
  <c r="I407" i="1" s="1"/>
  <c r="H401" i="1"/>
  <c r="H395" i="1"/>
  <c r="I395" i="1" s="1"/>
  <c r="I396" i="1" s="1"/>
  <c r="H391" i="1"/>
  <c r="J391" i="1" s="1"/>
  <c r="H390" i="1"/>
  <c r="I390" i="1" s="1"/>
  <c r="H389" i="1"/>
  <c r="J389" i="1" s="1"/>
  <c r="H388" i="1"/>
  <c r="I388" i="1" s="1"/>
  <c r="H387" i="1"/>
  <c r="J387" i="1" s="1"/>
  <c r="H386" i="1"/>
  <c r="I386" i="1" s="1"/>
  <c r="H385" i="1"/>
  <c r="J385" i="1" s="1"/>
  <c r="H384" i="1"/>
  <c r="I384" i="1" s="1"/>
  <c r="H383" i="1"/>
  <c r="J383" i="1" s="1"/>
  <c r="H382" i="1"/>
  <c r="I382" i="1" s="1"/>
  <c r="H381" i="1"/>
  <c r="J381" i="1" s="1"/>
  <c r="H380" i="1"/>
  <c r="I380" i="1" s="1"/>
  <c r="H379" i="1"/>
  <c r="J379" i="1" s="1"/>
  <c r="H378" i="1"/>
  <c r="I378" i="1" s="1"/>
  <c r="H377" i="1"/>
  <c r="J377" i="1" s="1"/>
  <c r="H376" i="1"/>
  <c r="I376" i="1" s="1"/>
  <c r="H375" i="1"/>
  <c r="J375" i="1" s="1"/>
  <c r="H374" i="1"/>
  <c r="I374" i="1" s="1"/>
  <c r="H364" i="1"/>
  <c r="H357" i="1"/>
  <c r="J357" i="1" s="1"/>
  <c r="H356" i="1"/>
  <c r="I356" i="1" s="1"/>
  <c r="H355" i="1"/>
  <c r="J355" i="1" s="1"/>
  <c r="H349" i="1"/>
  <c r="J349" i="1" s="1"/>
  <c r="H348" i="1"/>
  <c r="J348" i="1" s="1"/>
  <c r="H347" i="1"/>
  <c r="I347" i="1" s="1"/>
  <c r="H346" i="1"/>
  <c r="J346" i="1" s="1"/>
  <c r="H345" i="1"/>
  <c r="I345" i="1" s="1"/>
  <c r="H344" i="1"/>
  <c r="J344" i="1" s="1"/>
  <c r="H343" i="1"/>
  <c r="I343" i="1" s="1"/>
  <c r="H342" i="1"/>
  <c r="J342" i="1" s="1"/>
  <c r="H341" i="1"/>
  <c r="I341" i="1" s="1"/>
  <c r="H340" i="1"/>
  <c r="J340" i="1" s="1"/>
  <c r="H339" i="1"/>
  <c r="I339" i="1" s="1"/>
  <c r="H338" i="1"/>
  <c r="J338" i="1" s="1"/>
  <c r="H337" i="1"/>
  <c r="I337" i="1" s="1"/>
  <c r="H336" i="1"/>
  <c r="J336" i="1" s="1"/>
  <c r="H335" i="1"/>
  <c r="I335" i="1" s="1"/>
  <c r="H334" i="1"/>
  <c r="J334" i="1" s="1"/>
  <c r="H333" i="1"/>
  <c r="I333" i="1" s="1"/>
  <c r="H332" i="1"/>
  <c r="J332" i="1" s="1"/>
  <c r="H331" i="1"/>
  <c r="I331" i="1" s="1"/>
  <c r="H330" i="1"/>
  <c r="H325" i="1"/>
  <c r="J325" i="1" s="1"/>
  <c r="H324" i="1"/>
  <c r="H323" i="1"/>
  <c r="J323" i="1" s="1"/>
  <c r="H322" i="1"/>
  <c r="I322" i="1" s="1"/>
  <c r="H321" i="1"/>
  <c r="J321" i="1" s="1"/>
  <c r="H320" i="1"/>
  <c r="I320" i="1" s="1"/>
  <c r="H319" i="1"/>
  <c r="J319" i="1" s="1"/>
  <c r="H318" i="1"/>
  <c r="I318" i="1" s="1"/>
  <c r="H317" i="1"/>
  <c r="J317" i="1" s="1"/>
  <c r="H316" i="1"/>
  <c r="I316" i="1" s="1"/>
  <c r="H315" i="1"/>
  <c r="J315" i="1" s="1"/>
  <c r="H314" i="1"/>
  <c r="I314" i="1" s="1"/>
  <c r="H313" i="1"/>
  <c r="J313" i="1" s="1"/>
  <c r="H312" i="1"/>
  <c r="I312" i="1" s="1"/>
  <c r="H311" i="1"/>
  <c r="J311" i="1" s="1"/>
  <c r="H310" i="1"/>
  <c r="J310" i="1" s="1"/>
  <c r="H309" i="1"/>
  <c r="J309" i="1" s="1"/>
  <c r="H308" i="1"/>
  <c r="I308" i="1" s="1"/>
  <c r="H307" i="1"/>
  <c r="H306" i="1"/>
  <c r="I306" i="1" s="1"/>
  <c r="H305" i="1"/>
  <c r="J305" i="1" s="1"/>
  <c r="H304" i="1"/>
  <c r="J304" i="1" s="1"/>
  <c r="H303" i="1"/>
  <c r="H302" i="1"/>
  <c r="I302" i="1" s="1"/>
  <c r="H301" i="1"/>
  <c r="J301" i="1" s="1"/>
  <c r="H300" i="1"/>
  <c r="J300" i="1" s="1"/>
  <c r="H299" i="1"/>
  <c r="H298" i="1"/>
  <c r="I298" i="1" s="1"/>
  <c r="H297" i="1"/>
  <c r="I297" i="1" s="1"/>
  <c r="H296" i="1"/>
  <c r="J296" i="1" s="1"/>
  <c r="H295" i="1"/>
  <c r="H294" i="1"/>
  <c r="I294" i="1" s="1"/>
  <c r="H293" i="1"/>
  <c r="I293" i="1" s="1"/>
  <c r="H292" i="1"/>
  <c r="J292" i="1" s="1"/>
  <c r="H291" i="1"/>
  <c r="J291" i="1" s="1"/>
  <c r="H290" i="1"/>
  <c r="I290" i="1" s="1"/>
  <c r="H289" i="1"/>
  <c r="J289" i="1" s="1"/>
  <c r="H288" i="1"/>
  <c r="J288" i="1" s="1"/>
  <c r="H287" i="1"/>
  <c r="J287" i="1" s="1"/>
  <c r="H286" i="1"/>
  <c r="I286" i="1" s="1"/>
  <c r="H285" i="1"/>
  <c r="I285" i="1" s="1"/>
  <c r="H284" i="1"/>
  <c r="I284" i="1" s="1"/>
  <c r="H283" i="1"/>
  <c r="J283" i="1" s="1"/>
  <c r="H282" i="1"/>
  <c r="I282" i="1" s="1"/>
  <c r="H281" i="1"/>
  <c r="J281" i="1" s="1"/>
  <c r="H280" i="1"/>
  <c r="J280" i="1" s="1"/>
  <c r="H279" i="1"/>
  <c r="J279" i="1" s="1"/>
  <c r="H278" i="1"/>
  <c r="I278" i="1" s="1"/>
  <c r="H277" i="1"/>
  <c r="J277" i="1" s="1"/>
  <c r="H276" i="1"/>
  <c r="I276" i="1" s="1"/>
  <c r="H275" i="1"/>
  <c r="J275" i="1" s="1"/>
  <c r="H274" i="1"/>
  <c r="I274" i="1" s="1"/>
  <c r="H273" i="1"/>
  <c r="I273" i="1" s="1"/>
  <c r="H272" i="1"/>
  <c r="H267" i="1"/>
  <c r="I267" i="1" s="1"/>
  <c r="H266" i="1"/>
  <c r="J266" i="1" s="1"/>
  <c r="H265" i="1"/>
  <c r="I265" i="1" s="1"/>
  <c r="H264" i="1"/>
  <c r="J264" i="1" s="1"/>
  <c r="H263" i="1"/>
  <c r="I263" i="1" s="1"/>
  <c r="H262" i="1"/>
  <c r="I262" i="1" s="1"/>
  <c r="H255" i="1"/>
  <c r="J255" i="1" s="1"/>
  <c r="H254" i="1"/>
  <c r="I254" i="1" s="1"/>
  <c r="H253" i="1"/>
  <c r="J253" i="1" s="1"/>
  <c r="H252" i="1"/>
  <c r="I252" i="1" s="1"/>
  <c r="H247" i="1"/>
  <c r="I247" i="1" s="1"/>
  <c r="H246" i="1"/>
  <c r="J246" i="1" s="1"/>
  <c r="H245" i="1"/>
  <c r="J245" i="1" s="1"/>
  <c r="H244" i="1"/>
  <c r="J244" i="1" s="1"/>
  <c r="H243" i="1"/>
  <c r="I243" i="1" s="1"/>
  <c r="H242" i="1"/>
  <c r="J242" i="1" s="1"/>
  <c r="H241" i="1"/>
  <c r="I241" i="1" s="1"/>
  <c r="H204" i="1"/>
  <c r="H199" i="1"/>
  <c r="J199" i="1" s="1"/>
  <c r="H198" i="1"/>
  <c r="I198" i="1" s="1"/>
  <c r="H188" i="1"/>
  <c r="H183" i="1"/>
  <c r="H182" i="1"/>
  <c r="I182" i="1" s="1"/>
  <c r="H174" i="1"/>
  <c r="I174" i="1" s="1"/>
  <c r="J174" i="1" s="1"/>
  <c r="H173" i="1"/>
  <c r="H172" i="1"/>
  <c r="I172" i="1" s="1"/>
  <c r="H171" i="1"/>
  <c r="I171" i="1" s="1"/>
  <c r="J171" i="1" s="1"/>
  <c r="H170" i="1"/>
  <c r="H169" i="1"/>
  <c r="I169" i="1" s="1"/>
  <c r="H163" i="1"/>
  <c r="J163" i="1" s="1"/>
  <c r="H162" i="1"/>
  <c r="J162" i="1" s="1"/>
  <c r="H161" i="1"/>
  <c r="J161" i="1" s="1"/>
  <c r="H160" i="1"/>
  <c r="I160" i="1" s="1"/>
  <c r="H159" i="1"/>
  <c r="I159" i="1" s="1"/>
  <c r="H158" i="1"/>
  <c r="J158" i="1" s="1"/>
  <c r="H153" i="1"/>
  <c r="I153" i="1" s="1"/>
  <c r="I154" i="1" s="1"/>
  <c r="H148" i="1"/>
  <c r="H149" i="1" s="1"/>
  <c r="H143" i="1"/>
  <c r="I143" i="1" s="1"/>
  <c r="H142" i="1"/>
  <c r="I142" i="1" s="1"/>
  <c r="H137" i="1"/>
  <c r="H136" i="1"/>
  <c r="I136" i="1" s="1"/>
  <c r="H135" i="1"/>
  <c r="I135" i="1" s="1"/>
  <c r="H130" i="1"/>
  <c r="H129" i="1"/>
  <c r="I129" i="1" s="1"/>
  <c r="H128" i="1"/>
  <c r="I128" i="1" s="1"/>
  <c r="J128" i="1" s="1"/>
  <c r="H127" i="1"/>
  <c r="I127" i="1" s="1"/>
  <c r="J127" i="1" s="1"/>
  <c r="H126" i="1"/>
  <c r="H121" i="1"/>
  <c r="I121" i="1" s="1"/>
  <c r="J121" i="1" s="1"/>
  <c r="H119" i="1"/>
  <c r="H118" i="1"/>
  <c r="H117" i="1"/>
  <c r="I117" i="1" s="1"/>
  <c r="H116" i="1"/>
  <c r="I116" i="1" s="1"/>
  <c r="J116" i="1" s="1"/>
  <c r="H115" i="1"/>
  <c r="I115" i="1" s="1"/>
  <c r="J115" i="1" s="1"/>
  <c r="H114" i="1"/>
  <c r="H109" i="1"/>
  <c r="I109" i="1" s="1"/>
  <c r="J109" i="1" s="1"/>
  <c r="H108" i="1"/>
  <c r="H107" i="1"/>
  <c r="H106" i="1"/>
  <c r="I106" i="1" s="1"/>
  <c r="H105" i="1"/>
  <c r="I105" i="1" s="1"/>
  <c r="J105" i="1" s="1"/>
  <c r="H104" i="1"/>
  <c r="I104" i="1" s="1"/>
  <c r="J104" i="1" s="1"/>
  <c r="H103" i="1"/>
  <c r="H97" i="1"/>
  <c r="I97" i="1" s="1"/>
  <c r="J97" i="1" s="1"/>
  <c r="H96" i="1"/>
  <c r="H95" i="1"/>
  <c r="H94" i="1"/>
  <c r="I94" i="1" s="1"/>
  <c r="H93" i="1"/>
  <c r="I93" i="1" s="1"/>
  <c r="J93" i="1" s="1"/>
  <c r="H92" i="1"/>
  <c r="I92" i="1" s="1"/>
  <c r="J92" i="1" s="1"/>
  <c r="H91" i="1"/>
  <c r="H86" i="1"/>
  <c r="I86" i="1" s="1"/>
  <c r="J86" i="1" s="1"/>
  <c r="H85" i="1"/>
  <c r="H84" i="1"/>
  <c r="H83" i="1"/>
  <c r="I83" i="1" s="1"/>
  <c r="H82" i="1"/>
  <c r="I82" i="1" s="1"/>
  <c r="J82" i="1" s="1"/>
  <c r="H81" i="1"/>
  <c r="I81" i="1" s="1"/>
  <c r="J81" i="1" s="1"/>
  <c r="H80" i="1"/>
  <c r="H75" i="1"/>
  <c r="I75" i="1" s="1"/>
  <c r="J75" i="1" s="1"/>
  <c r="H74" i="1"/>
  <c r="H73" i="1"/>
  <c r="H68" i="1"/>
  <c r="J68" i="1" s="1"/>
  <c r="H67" i="1"/>
  <c r="I67" i="1" s="1"/>
  <c r="H62" i="1"/>
  <c r="I62" i="1" s="1"/>
  <c r="H61" i="1"/>
  <c r="I61" i="1" s="1"/>
  <c r="H60" i="1"/>
  <c r="J60" i="1" s="1"/>
  <c r="H59" i="1"/>
  <c r="J59" i="1" s="1"/>
  <c r="H54" i="1"/>
  <c r="I54" i="1" s="1"/>
  <c r="J54" i="1" s="1"/>
  <c r="H53" i="1"/>
  <c r="I53" i="1" s="1"/>
  <c r="H48" i="1"/>
  <c r="I48" i="1" s="1"/>
  <c r="H47" i="1"/>
  <c r="H42" i="1"/>
  <c r="H41" i="1"/>
  <c r="I41" i="1" s="1"/>
  <c r="H40" i="1"/>
  <c r="I40" i="1" s="1"/>
  <c r="J40" i="1" s="1"/>
  <c r="H39" i="1"/>
  <c r="I39" i="1" s="1"/>
  <c r="J39" i="1" s="1"/>
  <c r="H38" i="1"/>
  <c r="H37" i="1"/>
  <c r="I37" i="1" s="1"/>
  <c r="H36" i="1"/>
  <c r="I36" i="1" s="1"/>
  <c r="J36" i="1" s="1"/>
  <c r="H35" i="1"/>
  <c r="H34" i="1"/>
  <c r="H33" i="1"/>
  <c r="I33" i="1" s="1"/>
  <c r="H32" i="1"/>
  <c r="I32" i="1" s="1"/>
  <c r="J32" i="1" s="1"/>
  <c r="H31" i="1"/>
  <c r="I31" i="1" s="1"/>
  <c r="J31" i="1" s="1"/>
  <c r="H30" i="1"/>
  <c r="H29" i="1"/>
  <c r="I29" i="1" s="1"/>
  <c r="H28" i="1"/>
  <c r="I28" i="1" s="1"/>
  <c r="J28" i="1" s="1"/>
  <c r="H27" i="1"/>
  <c r="H26" i="1"/>
  <c r="H25" i="1"/>
  <c r="I25" i="1" s="1"/>
  <c r="H24" i="1"/>
  <c r="I24" i="1" s="1"/>
  <c r="J24" i="1" s="1"/>
  <c r="H23" i="1"/>
  <c r="I23" i="1" s="1"/>
  <c r="J23" i="1" s="1"/>
  <c r="H22" i="1"/>
  <c r="H21" i="1"/>
  <c r="I21" i="1" s="1"/>
  <c r="H20" i="1"/>
  <c r="I20" i="1" s="1"/>
  <c r="J20" i="1" s="1"/>
  <c r="H19" i="1"/>
  <c r="H18" i="1"/>
  <c r="H17" i="1"/>
  <c r="I17" i="1" s="1"/>
  <c r="H16" i="1"/>
  <c r="I16" i="1" s="1"/>
  <c r="J16" i="1" s="1"/>
  <c r="H15" i="1"/>
  <c r="I15" i="1" s="1"/>
  <c r="J15" i="1" s="1"/>
  <c r="H14" i="1"/>
  <c r="H13" i="1"/>
  <c r="I13" i="1" s="1"/>
  <c r="H12" i="1"/>
  <c r="I12" i="1" s="1"/>
  <c r="J12" i="1" s="1"/>
  <c r="H11" i="1"/>
  <c r="H7" i="1"/>
  <c r="I7" i="1" s="1"/>
  <c r="H6" i="1"/>
  <c r="I6" i="1" s="1"/>
  <c r="J6" i="1" s="1"/>
  <c r="H5" i="1"/>
  <c r="I5" i="1" s="1"/>
  <c r="I188" i="1" l="1"/>
  <c r="I191" i="1" s="1"/>
  <c r="H191" i="1"/>
  <c r="I401" i="1"/>
  <c r="I403" i="1" s="1"/>
  <c r="H403" i="1"/>
  <c r="J330" i="1"/>
  <c r="H350" i="1"/>
  <c r="I364" i="1"/>
  <c r="I370" i="1" s="1"/>
  <c r="H370" i="1"/>
  <c r="H49" i="1"/>
  <c r="H396" i="1"/>
  <c r="J204" i="1"/>
  <c r="J236" i="1" s="1"/>
  <c r="H236" i="1"/>
  <c r="I277" i="1"/>
  <c r="I325" i="1"/>
  <c r="I144" i="1"/>
  <c r="J293" i="1"/>
  <c r="I348" i="1"/>
  <c r="I315" i="1"/>
  <c r="I387" i="1"/>
  <c r="H498" i="1"/>
  <c r="I540" i="1"/>
  <c r="I541" i="1" s="1"/>
  <c r="J159" i="1"/>
  <c r="I199" i="1"/>
  <c r="I200" i="1" s="1"/>
  <c r="I266" i="1"/>
  <c r="I305" i="1"/>
  <c r="I323" i="1"/>
  <c r="I332" i="1"/>
  <c r="J337" i="1"/>
  <c r="I391" i="1"/>
  <c r="J160" i="1"/>
  <c r="I163" i="1"/>
  <c r="J198" i="1"/>
  <c r="J200" i="1" s="1"/>
  <c r="J241" i="1"/>
  <c r="I253" i="1"/>
  <c r="J262" i="1"/>
  <c r="J265" i="1"/>
  <c r="J285" i="1"/>
  <c r="J297" i="1"/>
  <c r="I336" i="1"/>
  <c r="I338" i="1"/>
  <c r="I344" i="1"/>
  <c r="I383" i="1"/>
  <c r="H426" i="1"/>
  <c r="I509" i="1"/>
  <c r="H531" i="1"/>
  <c r="J172" i="1"/>
  <c r="I242" i="1"/>
  <c r="J252" i="1"/>
  <c r="J302" i="1"/>
  <c r="J335" i="1"/>
  <c r="I430" i="1"/>
  <c r="I432" i="1" s="1"/>
  <c r="J61" i="1"/>
  <c r="J142" i="1"/>
  <c r="H200" i="1"/>
  <c r="I246" i="1"/>
  <c r="J273" i="1"/>
  <c r="J276" i="1"/>
  <c r="I281" i="1"/>
  <c r="J294" i="1"/>
  <c r="I330" i="1"/>
  <c r="I340" i="1"/>
  <c r="I357" i="1"/>
  <c r="I379" i="1"/>
  <c r="I408" i="1"/>
  <c r="H536" i="1"/>
  <c r="I47" i="1"/>
  <c r="I49" i="1" s="1"/>
  <c r="I68" i="1"/>
  <c r="I69" i="1" s="1"/>
  <c r="I162" i="1"/>
  <c r="H326" i="1"/>
  <c r="J284" i="1"/>
  <c r="I289" i="1"/>
  <c r="J298" i="1"/>
  <c r="I301" i="1"/>
  <c r="I311" i="1"/>
  <c r="I313" i="1"/>
  <c r="I317" i="1"/>
  <c r="I319" i="1"/>
  <c r="I321" i="1"/>
  <c r="I334" i="1"/>
  <c r="I342" i="1"/>
  <c r="I349" i="1"/>
  <c r="I375" i="1"/>
  <c r="I377" i="1"/>
  <c r="I385" i="1"/>
  <c r="J414" i="1"/>
  <c r="I425" i="1"/>
  <c r="J425" i="1" s="1"/>
  <c r="J441" i="1"/>
  <c r="I480" i="1"/>
  <c r="I481" i="1" s="1"/>
  <c r="J489" i="1"/>
  <c r="J496" i="1"/>
  <c r="H184" i="1"/>
  <c r="H481" i="1"/>
  <c r="H55" i="1"/>
  <c r="J67" i="1"/>
  <c r="J69" i="1" s="1"/>
  <c r="H69" i="1"/>
  <c r="J306" i="1"/>
  <c r="J316" i="1"/>
  <c r="J318" i="1"/>
  <c r="I346" i="1"/>
  <c r="I355" i="1"/>
  <c r="J374" i="1"/>
  <c r="I381" i="1"/>
  <c r="I389" i="1"/>
  <c r="J395" i="1"/>
  <c r="J396" i="1" s="1"/>
  <c r="I413" i="1"/>
  <c r="J413" i="1" s="1"/>
  <c r="J437" i="1"/>
  <c r="I439" i="1"/>
  <c r="J439" i="1" s="1"/>
  <c r="I473" i="1"/>
  <c r="J473" i="1" s="1"/>
  <c r="I487" i="1"/>
  <c r="I490" i="1" s="1"/>
  <c r="I494" i="1"/>
  <c r="I498" i="1" s="1"/>
  <c r="J508" i="1"/>
  <c r="I515" i="1"/>
  <c r="I8" i="1"/>
  <c r="J5" i="1"/>
  <c r="I55" i="1"/>
  <c r="J53" i="1"/>
  <c r="J55" i="1" s="1"/>
  <c r="H43" i="1"/>
  <c r="H63" i="1"/>
  <c r="H131" i="1"/>
  <c r="H164" i="1"/>
  <c r="J188" i="1"/>
  <c r="J191" i="1" s="1"/>
  <c r="I245" i="1"/>
  <c r="I272" i="1"/>
  <c r="I275" i="1"/>
  <c r="I280" i="1"/>
  <c r="I283" i="1"/>
  <c r="J286" i="1"/>
  <c r="I288" i="1"/>
  <c r="I291" i="1"/>
  <c r="J295" i="1"/>
  <c r="I295" i="1"/>
  <c r="J299" i="1"/>
  <c r="I299" i="1"/>
  <c r="J303" i="1"/>
  <c r="I303" i="1"/>
  <c r="J307" i="1"/>
  <c r="I307" i="1"/>
  <c r="I424" i="1"/>
  <c r="J438" i="1"/>
  <c r="J440" i="1"/>
  <c r="J442" i="1"/>
  <c r="I502" i="1"/>
  <c r="I503" i="1" s="1"/>
  <c r="H503" i="1"/>
  <c r="I529" i="1"/>
  <c r="I531" i="1" s="1"/>
  <c r="I546" i="1"/>
  <c r="J546" i="1" s="1"/>
  <c r="H248" i="1"/>
  <c r="H256" i="1"/>
  <c r="H443" i="1"/>
  <c r="I436" i="1"/>
  <c r="H463" i="1"/>
  <c r="I462" i="1"/>
  <c r="I463" i="1" s="1"/>
  <c r="I548" i="1"/>
  <c r="J7" i="1"/>
  <c r="I11" i="1"/>
  <c r="I14" i="1"/>
  <c r="J14" i="1" s="1"/>
  <c r="J17" i="1"/>
  <c r="I19" i="1"/>
  <c r="J19" i="1" s="1"/>
  <c r="I22" i="1"/>
  <c r="J22" i="1" s="1"/>
  <c r="J25" i="1"/>
  <c r="I27" i="1"/>
  <c r="J27" i="1" s="1"/>
  <c r="I30" i="1"/>
  <c r="J30" i="1" s="1"/>
  <c r="J33" i="1"/>
  <c r="I35" i="1"/>
  <c r="J35" i="1" s="1"/>
  <c r="I38" i="1"/>
  <c r="J38" i="1" s="1"/>
  <c r="J41" i="1"/>
  <c r="I60" i="1"/>
  <c r="I74" i="1"/>
  <c r="J74" i="1" s="1"/>
  <c r="I80" i="1"/>
  <c r="J80" i="1" s="1"/>
  <c r="J83" i="1"/>
  <c r="I85" i="1"/>
  <c r="J85" i="1" s="1"/>
  <c r="I91" i="1"/>
  <c r="J91" i="1" s="1"/>
  <c r="J94" i="1"/>
  <c r="I96" i="1"/>
  <c r="J96" i="1" s="1"/>
  <c r="I103" i="1"/>
  <c r="J106" i="1"/>
  <c r="I108" i="1"/>
  <c r="J108" i="1" s="1"/>
  <c r="I114" i="1"/>
  <c r="J117" i="1"/>
  <c r="I119" i="1"/>
  <c r="J119" i="1" s="1"/>
  <c r="I126" i="1"/>
  <c r="J129" i="1"/>
  <c r="J135" i="1"/>
  <c r="I137" i="1"/>
  <c r="I138" i="1" s="1"/>
  <c r="J143" i="1"/>
  <c r="I148" i="1"/>
  <c r="I149" i="1" s="1"/>
  <c r="J182" i="1"/>
  <c r="J243" i="1"/>
  <c r="J254" i="1"/>
  <c r="I264" i="1"/>
  <c r="J267" i="1"/>
  <c r="J278" i="1"/>
  <c r="H8" i="1"/>
  <c r="H76" i="1"/>
  <c r="H87" i="1"/>
  <c r="H98" i="1"/>
  <c r="H110" i="1"/>
  <c r="H122" i="1"/>
  <c r="H138" i="1"/>
  <c r="H144" i="1"/>
  <c r="J148" i="1"/>
  <c r="J149" i="1" s="1"/>
  <c r="J153" i="1"/>
  <c r="J154" i="1" s="1"/>
  <c r="I158" i="1"/>
  <c r="I161" i="1"/>
  <c r="I170" i="1"/>
  <c r="J170" i="1" s="1"/>
  <c r="I173" i="1"/>
  <c r="H268" i="1"/>
  <c r="J272" i="1"/>
  <c r="I310" i="1"/>
  <c r="H358" i="1"/>
  <c r="H392" i="1"/>
  <c r="H509" i="1"/>
  <c r="J13" i="1"/>
  <c r="I18" i="1"/>
  <c r="J18" i="1" s="1"/>
  <c r="J21" i="1"/>
  <c r="I26" i="1"/>
  <c r="J26" i="1" s="1"/>
  <c r="J29" i="1"/>
  <c r="I34" i="1"/>
  <c r="J34" i="1" s="1"/>
  <c r="J37" i="1"/>
  <c r="I42" i="1"/>
  <c r="J42" i="1" s="1"/>
  <c r="J48" i="1"/>
  <c r="I59" i="1"/>
  <c r="J62" i="1"/>
  <c r="I73" i="1"/>
  <c r="J73" i="1" s="1"/>
  <c r="I84" i="1"/>
  <c r="J84" i="1" s="1"/>
  <c r="I95" i="1"/>
  <c r="J95" i="1" s="1"/>
  <c r="I107" i="1"/>
  <c r="J107" i="1" s="1"/>
  <c r="I118" i="1"/>
  <c r="J118" i="1" s="1"/>
  <c r="I130" i="1"/>
  <c r="J130" i="1" s="1"/>
  <c r="J136" i="1"/>
  <c r="H154" i="1"/>
  <c r="H175" i="1"/>
  <c r="J169" i="1"/>
  <c r="I183" i="1"/>
  <c r="J183" i="1" s="1"/>
  <c r="I204" i="1"/>
  <c r="I236" i="1" s="1"/>
  <c r="I244" i="1"/>
  <c r="J247" i="1"/>
  <c r="I255" i="1"/>
  <c r="J263" i="1"/>
  <c r="J274" i="1"/>
  <c r="I279" i="1"/>
  <c r="J282" i="1"/>
  <c r="I287" i="1"/>
  <c r="J290" i="1"/>
  <c r="I292" i="1"/>
  <c r="I296" i="1"/>
  <c r="I300" i="1"/>
  <c r="I304" i="1"/>
  <c r="J308" i="1"/>
  <c r="J320" i="1"/>
  <c r="J322" i="1"/>
  <c r="I324" i="1"/>
  <c r="J324" i="1"/>
  <c r="J339" i="1"/>
  <c r="J341" i="1"/>
  <c r="J343" i="1"/>
  <c r="J345" i="1"/>
  <c r="J347" i="1"/>
  <c r="J356" i="1"/>
  <c r="J358" i="1" s="1"/>
  <c r="J376" i="1"/>
  <c r="J378" i="1"/>
  <c r="J380" i="1"/>
  <c r="J382" i="1"/>
  <c r="J384" i="1"/>
  <c r="J386" i="1"/>
  <c r="J388" i="1"/>
  <c r="J390" i="1"/>
  <c r="J407" i="1"/>
  <c r="I431" i="1"/>
  <c r="J431" i="1" s="1"/>
  <c r="I457" i="1"/>
  <c r="I458" i="1" s="1"/>
  <c r="H458" i="1"/>
  <c r="J485" i="1"/>
  <c r="J507" i="1"/>
  <c r="J514" i="1"/>
  <c r="H550" i="1"/>
  <c r="H408" i="1"/>
  <c r="I419" i="1"/>
  <c r="I420" i="1" s="1"/>
  <c r="H420" i="1"/>
  <c r="H453" i="1"/>
  <c r="I452" i="1"/>
  <c r="I453" i="1" s="1"/>
  <c r="H474" i="1"/>
  <c r="H490" i="1"/>
  <c r="H515" i="1"/>
  <c r="H525" i="1"/>
  <c r="I524" i="1"/>
  <c r="I525" i="1" s="1"/>
  <c r="I309" i="1"/>
  <c r="J312" i="1"/>
  <c r="J314" i="1"/>
  <c r="J331" i="1"/>
  <c r="J333" i="1"/>
  <c r="H415" i="1"/>
  <c r="I412" i="1"/>
  <c r="I447" i="1"/>
  <c r="H448" i="1"/>
  <c r="I467" i="1"/>
  <c r="H468" i="1"/>
  <c r="J472" i="1"/>
  <c r="J486" i="1"/>
  <c r="J488" i="1"/>
  <c r="J495" i="1"/>
  <c r="J497" i="1"/>
  <c r="I519" i="1"/>
  <c r="H520" i="1"/>
  <c r="J530" i="1"/>
  <c r="J535" i="1"/>
  <c r="J536" i="1" s="1"/>
  <c r="J545" i="1"/>
  <c r="J549" i="1"/>
  <c r="J513" i="1"/>
  <c r="H586" i="1" l="1"/>
  <c r="H587" i="1" s="1"/>
  <c r="I350" i="1"/>
  <c r="J350" i="1"/>
  <c r="J401" i="1"/>
  <c r="J403" i="1" s="1"/>
  <c r="J364" i="1"/>
  <c r="J370" i="1" s="1"/>
  <c r="I268" i="1"/>
  <c r="J430" i="1"/>
  <c r="J432" i="1" s="1"/>
  <c r="J164" i="1"/>
  <c r="J540" i="1"/>
  <c r="J541" i="1" s="1"/>
  <c r="J509" i="1"/>
  <c r="J256" i="1"/>
  <c r="J63" i="1"/>
  <c r="I256" i="1"/>
  <c r="I63" i="1"/>
  <c r="J144" i="1"/>
  <c r="J494" i="1"/>
  <c r="J498" i="1" s="1"/>
  <c r="I358" i="1"/>
  <c r="I550" i="1"/>
  <c r="J248" i="1"/>
  <c r="J419" i="1"/>
  <c r="J420" i="1" s="1"/>
  <c r="J548" i="1"/>
  <c r="J550" i="1" s="1"/>
  <c r="I443" i="1"/>
  <c r="I392" i="1"/>
  <c r="I426" i="1"/>
  <c r="J474" i="1"/>
  <c r="J480" i="1"/>
  <c r="J481" i="1" s="1"/>
  <c r="J268" i="1"/>
  <c r="J487" i="1"/>
  <c r="J490" i="1" s="1"/>
  <c r="J408" i="1"/>
  <c r="I474" i="1"/>
  <c r="I122" i="1"/>
  <c r="J47" i="1"/>
  <c r="J49" i="1" s="1"/>
  <c r="J392" i="1"/>
  <c r="I248" i="1"/>
  <c r="I175" i="1"/>
  <c r="J467" i="1"/>
  <c r="J468" i="1" s="1"/>
  <c r="I468" i="1"/>
  <c r="J457" i="1"/>
  <c r="J458" i="1" s="1"/>
  <c r="J76" i="1"/>
  <c r="J184" i="1"/>
  <c r="I98" i="1"/>
  <c r="J114" i="1"/>
  <c r="J122" i="1" s="1"/>
  <c r="J87" i="1"/>
  <c r="I184" i="1"/>
  <c r="J515" i="1"/>
  <c r="I520" i="1"/>
  <c r="J519" i="1"/>
  <c r="J520" i="1" s="1"/>
  <c r="J452" i="1"/>
  <c r="J453" i="1" s="1"/>
  <c r="I415" i="1"/>
  <c r="J412" i="1"/>
  <c r="J415" i="1" s="1"/>
  <c r="I76" i="1"/>
  <c r="I164" i="1"/>
  <c r="J173" i="1"/>
  <c r="J175" i="1" s="1"/>
  <c r="I110" i="1"/>
  <c r="J103" i="1"/>
  <c r="J110" i="1" s="1"/>
  <c r="J502" i="1"/>
  <c r="J503" i="1" s="1"/>
  <c r="J436" i="1"/>
  <c r="J443" i="1" s="1"/>
  <c r="J462" i="1"/>
  <c r="J463" i="1" s="1"/>
  <c r="J326" i="1"/>
  <c r="I43" i="1"/>
  <c r="J98" i="1"/>
  <c r="J11" i="1"/>
  <c r="J43" i="1" s="1"/>
  <c r="J524" i="1"/>
  <c r="J525" i="1" s="1"/>
  <c r="J447" i="1"/>
  <c r="J448" i="1" s="1"/>
  <c r="I448" i="1"/>
  <c r="I131" i="1"/>
  <c r="I87" i="1"/>
  <c r="J137" i="1"/>
  <c r="J138" i="1" s="1"/>
  <c r="J529" i="1"/>
  <c r="J531" i="1" s="1"/>
  <c r="J424" i="1"/>
  <c r="J426" i="1" s="1"/>
  <c r="I326" i="1"/>
  <c r="J126" i="1"/>
  <c r="J131" i="1" s="1"/>
  <c r="J8" i="1"/>
  <c r="J586" i="1" l="1"/>
  <c r="I586" i="1" s="1"/>
</calcChain>
</file>

<file path=xl/sharedStrings.xml><?xml version="1.0" encoding="utf-8"?>
<sst xmlns="http://schemas.openxmlformats.org/spreadsheetml/2006/main" count="1525" uniqueCount="445">
  <si>
    <t>Pakiet 1 - Cewniki do żył centralnych</t>
  </si>
  <si>
    <t>Lp.</t>
  </si>
  <si>
    <t>opis towaru</t>
  </si>
  <si>
    <t>Nr katalogowy  /Nazwa jak na fakturze</t>
  </si>
  <si>
    <t>jm</t>
  </si>
  <si>
    <t>Ilość</t>
  </si>
  <si>
    <t>cena jednostkowa netto</t>
  </si>
  <si>
    <t>VAT %</t>
  </si>
  <si>
    <t>Wartość netto</t>
  </si>
  <si>
    <t>Wartość VAT</t>
  </si>
  <si>
    <t>Wartość brutto</t>
  </si>
  <si>
    <t>Próbki</t>
  </si>
  <si>
    <t>1.</t>
  </si>
  <si>
    <t>Cewnik do żył centralnych, poliuretanowy, 1-światłowy( 14 G), rozmiar 7F x 15 cm, z odporną na zaginanie   tytanowo-niklową  prowadnicą z końcówką J, o dlugości 50 cm, średnicy 0,89 mm. Z zastawkami dostepu bezigłowego do poszczegolnych świateł cewnika, z dwupunktowym systemem(stałe i ruchome skrzydełko) mocowania cewnika do skóry oraz przezroczystym drenikiem z zaciskiem ślizgowym.  W zestawie igła Seldingera 18G x 70 mm, rozszerzadło   oraz  kabelek umożliwiający  identyfikację położenia cewnika w naczyniu za pomocą odczytu EKG.</t>
  </si>
  <si>
    <t>szt</t>
  </si>
  <si>
    <t>2.</t>
  </si>
  <si>
    <t xml:space="preserve">Cewnik do żył centralnych, poliuretanowy, 2-światłowy(16 G/16G ), rozmiar 7F x 15 cm, z odporną na zaginanie   tytanowo-niklową  prowadnicą z końcówką J, o dlugości 50 cm, średnicy 0,89 mm. Z zastawkami dostepu bezigłowego do poszczegolnych świateł cewnika, z dwupunktowym systemem(stałe i ruchome skrzydełko) mocowania cewnika do skóry oraz przezroczystym drenikiem z zaciskiem ślizgowym. W zestawie igła Seldingera 18G x 70 mm, rozszerzadło   oraz kabelek umożliwiający                                                                                                                                                                           identyfikację położenia cewnika w naczyniu za pomocą odczytu  EKG. </t>
  </si>
  <si>
    <t>3.</t>
  </si>
  <si>
    <t xml:space="preserve">Cewnik do żył centralnych, poliuretanowy,  3-światłowy(16 G/18G/18G ), rozmiar 7F x 15 cm, z odporną na zaginanie   tytanowo-niklową  prowadnicą z końcówką J, o dlugości 50 cm, średnicy 0,89 mm. Z zastawkami dostepu bezigłowego do poszczegolnych świateł cewnika, z dwupunktowym systemem(stałe i ruchome skrzydełko) mocowania cewnika do skóry oraz przezroczystym drenikiem z zaciskiem ślizgowym.  W zestawie igła Seldingera 18G x 70 mm, rozszerzadło   oraz kabelek umożliwiający                                                                                                                                                                           identyfikację położenia cewnika w naczyniu za pomocą odczytu  EKG. </t>
  </si>
  <si>
    <t>RAZEM</t>
  </si>
  <si>
    <t>Pakiet 2 - Akcesoria anestezjologiczne</t>
  </si>
  <si>
    <t>rurka intubacyjna bez mankietu 2,5, ustno-nosowa, wykonana z miękkiego, elastycznego tworzywa, podwójna podziałka centymetrowa, wyraźne znaczniki głębokości, linia rtg, jałowa, jednorazowego użytku .</t>
  </si>
  <si>
    <t>rurka intubacyjna bez mankietu 3,0, ustno-nosowa, wykonana z miękkiego, elastycznego tworzywa, podwójna podziałka centymetrowa, wyraźne znaczniki głębokości, linia rtg, jałowa, jednorazowego użytku .</t>
  </si>
  <si>
    <t>rurka intubacyjna bez mankietu 3,5, ustno-nosowa, wykonana z miękkiego, elastycznego tworzywa, podwójna podziałka centymetrowa, wyraźne znaczniki głębokości, linia rtg, jałowa, jednorazowego użytku .</t>
  </si>
  <si>
    <t>rurka intubacyjna bez mankietu 4,0, ustno-nosowa, wykonana z miękkiego, elastycznego tworzywa, podwójna podziałka centymetrowa, wyraźne znaczniki głębokości, linia rtg, jałowa, jednorazowego użytku .</t>
  </si>
  <si>
    <t>rurka intubacyjna bez mankietu 5,0 ustno-nosowa, wykonana z miękkiego, elastycznego tworzywa, podwójna podziałka centymetrowa, wyraźne znaczniki głębokości, linia rtg, jałowa, jednorazowego użytku .</t>
  </si>
  <si>
    <t>rurka intubacyjna bez mankietu 6,0, ustno-nosowa, wykonana z miękkiego, elastycznego tworzywa, podwójna podziałka centymetrowa, wyraźne znaczniki głębokości, linia rtg, jałowa, jednorazowego użytku .</t>
  </si>
  <si>
    <t>rurka intubacyjna bez mankietu 7,0, ustno-nosowa, wykonana z miękkiego, elastycznego tworzywa, podwójna podziałka centymetrowa, wyraźne znaczniki głębokości, linia rtg, jałowa, jednorazowego użytku .</t>
  </si>
  <si>
    <t>Rurka intubacyjna z mankietem uszczelniajacym nr 5</t>
  </si>
  <si>
    <t>Rurka intubacyjna Nr 6,0 przezroczysta z mankietem niskociśnieniowym, z otworem Murphy'ego o zaokrąglonych krawędziach, z oznaczeniem głębokości na rurce, z linią kontrastową widoczną w RTG, z opisem rozmiaru na rurce i łączniku, silikonowana nie zawiera ftalanów</t>
  </si>
  <si>
    <t>Rurka intubacyjna Nr 7,0 przezroczysta z mankietem niskociśnieniowym, z otworem Murphy'ego o zaokrąglonych krawędziach, z oznaczeniem głębokości na rurce, z linią kontrastową widoczną w RTG, z opisem rozmiaru na rurce i łączniku, silikonowana nie zawiera ftalanów</t>
  </si>
  <si>
    <t>Rurka intubacyjna Nr 7,5 przezroczysta z mankietem niskociśnieniowym, z otworem Murphy'ego o zaokrąglonych krawędziach, z oznaczeniem głębokości na rurce, z linią kontrastową widoczną w RTG, z opisem rozmiaru na rurce i łączniku, silikonowana nie zawiera ftalanów</t>
  </si>
  <si>
    <t>Rurka intubacyjna Nr 8,0 przezroczysta z mankietem niskociśnieniowym, z otworem Murphy'ego o zaokrąglonych krawędziach, z oznaczeniem głębokości na rurce, z linią kontrastową widoczną w RTG, z opisem rozmiaru na rurce i łączniku, silikonowana nie zawiera ftalanów</t>
  </si>
  <si>
    <t>Rurka intubacyjna Nr 8,5 przezroczysta z mankietem niskociśnieniowym, z otworem Murphy'ego o zaokrąglonych krawędziach, z oznaczeniem głębokości na rurce, z linią kontrastową widoczną w RTG, z opisem rozmiaru na rurce i łączniku, silikonowana nie zawiera ftalanów</t>
  </si>
  <si>
    <t>Rurka intubacyjna Nr 9,0 przezroczysta z mankietem niskociśnieniowym, z otworem Murphy'ego o zaokrąglonych krawędziach, z oznaczeniem głębokości na rurce, z linią kontrastową widoczną w RTG, z opisem rozmiaru na rurce i łączniku, silikonowana nie zawiera ftalanów</t>
  </si>
  <si>
    <t>Rurka intubacyjna zbrojona Nr 7,0 przezroczysta z mankietem niskociśnieniowym, z otworem Murphy'ego o zaokrąglonych krawędziach, z oznaczeniem głębokości na rurce, z linią kontrastową widoczną w RTG, z opisem rozmiaru na rurce i łączniku, silikonowana nie zawiera ftalanów</t>
  </si>
  <si>
    <t>rurka intubacyjna zbrojona Nr8,0 przezroczysta z mankietem niskociśnieniowym, z otworem Murphy'ego o zaokrąglonych krawędziach, z oznaczeniem głębokości na rurce, z linią kontrastową widoczną w RTG, z opisem rozmiaru na rurce i łączniku, silikonowana nie</t>
  </si>
  <si>
    <t>Rurka intubacyjna z mankietem i odsysaniem z nad mankietu o potwierdzonej badaniami klinicznymi obniżonej przenikalności dla podtlenku azotu, posiadająca otwór nad mankietem pozwalający odessanie gromadzacej się wydzieliny, wbudowany w sciankę rurki przewód do odsysania, z otworem Murphy'ego, o wygładzonych wszystkich krawędziach wewnątrztchawiczych rozm. nr 7</t>
  </si>
  <si>
    <t>Rurka intubacyjna z mankietem i odsysaniem z nad mankietu o potwierdzonej badaniami klinicznymi obniżonej przenikalności dla podtlenku azotu, posiadająca otwór nad mankietem pozwalający odessanie gromadzacej się wydzieliny, wbudowany w sciankę rurki przewód do odsysania, z otworem Murphy'ego, o wygładzonych wszystkich krawędziach wewnątrztchawiczych rozm. nr 8</t>
  </si>
  <si>
    <t>Rurka tracheotomijna be zmankietu uszczelniającego nr 5</t>
  </si>
  <si>
    <t>Rurka tracheotomijna be zmankietu uszczelniającego nr 6</t>
  </si>
  <si>
    <t>Rurka tracheotomijna be zmankietu uszczelniającego nr 7</t>
  </si>
  <si>
    <t>Rurka tracheotomijna be zmankietu uszczelniającego nr 8</t>
  </si>
  <si>
    <t>Rurka tracheotomijna be zmankietu uszczelniającego nr 9</t>
  </si>
  <si>
    <t xml:space="preserve">Rurka tracheostomijna nr 6 z mankietem niskociśnieniwym i balonikem kontrolnym wskazującym stan napełnienia, silikonowana, linia rtg na całej długości rurki, taśma mocująca, jałowa, jednorazowego użytku </t>
  </si>
  <si>
    <t xml:space="preserve">Rurka tracheostomijna nr 7 z mankietem niskociśnieniwym i balonikem kontrolnym wskazującym stan napełnienia, silikonowana, linia rtg na całej długości rurki, taśma mocująca, jałowa, jednorazowego użytku </t>
  </si>
  <si>
    <t xml:space="preserve">Rurka tracheostomijna nr 8 z mankietem niskociśnieniwym i balonikem kontrolnym wskazującym stan napełnienia, silikonowana, linia rtg na całej długości rurki, taśma mocująca, jałowa, jednorazowego użytku </t>
  </si>
  <si>
    <t xml:space="preserve">Rurka tracheostomijna nr 9 z mankietem niskociśnieniwym i balonikem kontrolnym wskazującym stan napełnienia, silikonowana, linia rtg na całej długości rurki, taśma mocująca, jałowa, jednorazowego użytku </t>
  </si>
  <si>
    <t>Rurka tracheostomijna z mankietem 9 z odsysaniem</t>
  </si>
  <si>
    <t>szt.</t>
  </si>
  <si>
    <t>Rurka tracheostomijna z mankietem nr 8 z odsysaniem</t>
  </si>
  <si>
    <t>Rurka ustno-gardłowa Guedel, jednorazowa, jałowa, pojedynczo pakowana, kolorowy znacznik rozmiarów: rozmiar: 3, 4, 5, 6, 7, 8. Rozm. W zależności od zapotrzebowań Zamawiającego</t>
  </si>
  <si>
    <t>Prowadnica intubacyjna do rurek intubacyjnych - pełny zakres rozmiarów, w zależności od zapotrzebowań Zamawiającego</t>
  </si>
  <si>
    <t>Filtr termovent t wymiennik ciepła i wilgoci</t>
  </si>
  <si>
    <t>Pakiet 3 - System do odsysania pacjenta</t>
  </si>
  <si>
    <t>Zamknięty system do odsysania zaintubowanego pacjenta (dorosłego) z cewnikiem o podwójnym świetle dł. cewnika 570mm, rozmiar 14, do 72 godz</t>
  </si>
  <si>
    <t>Zamknięty system do odsysania dla pacjentów dorosłych z tracheostomią - dł. cewnika 300mm, rozmiar 14 ,do 72 godz</t>
  </si>
  <si>
    <t>Pakiet 4 - Uchwyty do rurek</t>
  </si>
  <si>
    <t>Uchwyt do rurki intubacyjnej. Rozmiar 7,0 - 8,5</t>
  </si>
  <si>
    <t>Uchwyt do rurki trachestomijnej - dla dorosłych</t>
  </si>
  <si>
    <t>Pakiet 5 - Kaniule pediatryczne</t>
  </si>
  <si>
    <t>Kaniula neonatologiczna typu Neoflon BD G24 - 0,7 (średnica) x 19 mm (długość), ze skrzydłami posiadającymi zdejmowany uchwyt ułatwiający wprowadzenie kaniuli do naczynia, sterylna, apirogenna, bez lateksu, nietoksyczna, j.u do cewnikowania naczyń obwodowych żylnych, celem podawania leków, żywienia pozajelitowego, krwi i preparatów krwiopochodnych. Cewnik kaniuli wykonany z PTFE Neoflon. Oznakowanie kolorystyczne kaniuli zgodne z ISO. Pakowane po jednej sztuce, opakowanie typu blister pack, część plastikowa usztywniona, na opakowaniu fabrycznie nadrukowana informacja z pełnym opisem kaniuli, o braku lateksu lub PCV oraz zapisana wartość przepływu, posiadająca specjalny kształt końca kaniuli i igły z tylnym szlifem w celu łatwego wprowadzania kaniuli, min. przepływ 13ml/min</t>
  </si>
  <si>
    <t>Kaniula neonatologiczna typu Venflon BD G22 - 0,8 (średnica) x 25 (długość) mm, min. przepływ 31ml/min Opis j.w.</t>
  </si>
  <si>
    <t>Kaniula dożylna neoatologiczna typu Neoflon BD G20 GA, 1,0x32, min. przepływ 54 ml/min, inne parametry j.w.</t>
  </si>
  <si>
    <t>4.</t>
  </si>
  <si>
    <t>Kaniula dożylna neoatologiczna typu Neoflon BD G26 GA, 0,6x19, min. przepływ 10 ml/min, inne parametry j.w.</t>
  </si>
  <si>
    <t>Pakiet 6 - Żele znieczulające</t>
  </si>
  <si>
    <t>Strzykawka 5ml z dodatkowym uszczelnieniem z żelem znieczulającym zawierającym środki bakteriobójcze (glukonian Chloreksydyny, hydrobenzoesan metylu i propylu), data ważności i skład chemiczny na indywidualnej strzykawce, sterylny, opakowanie papier, folia, a'25szt</t>
  </si>
  <si>
    <t>opak</t>
  </si>
  <si>
    <t>Strzykawka 10ml z dodatkowym uszczelnieniem z żelem znieczulającym zawierającym środki bakteriobójcze (glukonian Chloreksydyny, hydrobenzoesan metylu i propylu), data ważności i skład chemiczny na indywidualnej strzykawce, sterylny, opakowanie papier, folia, a'25szt</t>
  </si>
  <si>
    <t>Pakiet 7 -Filmy DVB</t>
  </si>
  <si>
    <t>Filmy DVB 35/43</t>
  </si>
  <si>
    <t>op.a'125 szt</t>
  </si>
  <si>
    <t>Filmy DVB 25/30</t>
  </si>
  <si>
    <t>Filmy DVB 20/25</t>
  </si>
  <si>
    <t>Pakiet 8 - Zestaw Yankauer, wkłady workowe</t>
  </si>
  <si>
    <t>Zestaw  Yankauer</t>
  </si>
  <si>
    <t>Dren do ssaka dwukrotnie rozszerzony 9x6,6x3000mm</t>
  </si>
  <si>
    <t>wkład jednorazowy do ssaka BASIC</t>
  </si>
  <si>
    <t>Wkład workowy j.u 1000ml. na wydzielinę z trwale dołączoną spłaszczoną pokrywą, uszczelniający automatycznie po włączeniu ssaka z zastawką zapopiegającą wypływowi wydzieliny do źródła próżni z portem do pobierania próbek.</t>
  </si>
  <si>
    <t>Wkład workowy j.u 2000ml. na wydzielinę z trwale dołączoną spłaszczoną pokrywą, uszczelniający automatycznie po włączeniu ssaka z zastawką zapopiegającą wypływowi wydzieliny do źródła próżni z portem do pobierania próbek.</t>
  </si>
  <si>
    <t>Pojemnik wielorazowego użytku 1000ml na wkłady workowe (nie jałowy), wykonany z przezroczystego tworzywa ze skalą pomiarową, wyposażony w zintegrowany zaczep do mocowania oraz króciec obrotowy, chodkowy do przyłączenia próżni, możliwość sterylizacji w temp. 121 st.C, kompatybilny z poz. 4</t>
  </si>
  <si>
    <t>Pojemnik wielorazowego użytku 2000ml na wkłady workowe (nie jałowy), wykonany z przezroczystego tworzywa ze skalą pomiarową, wyposażony w zintegrowany zaczep do mocowania oraz króciec obrotowy, chodkowy do przyłączenia próżni, możliwość sterylizacji w temp. 121 st.C, kompatybilny z poz. 5</t>
  </si>
  <si>
    <t>Pakiet 9 - Torakochirurgia</t>
  </si>
  <si>
    <t>Dreny do drenażu klatki piersiowej Thorax z trocarem F24x390mm</t>
  </si>
  <si>
    <t>Dreny do drenażu klatki piersiowej Thorax z trocarem F26x390mm</t>
  </si>
  <si>
    <t>Dreny do drenażu klatki piersiowej Thorax z trocarem F28x390mm</t>
  </si>
  <si>
    <t>Dreny do drenażu klatki piersiowej Thorax z trocarem F30x390mm</t>
  </si>
  <si>
    <t>Dreny do drenażu klatki piersiowej Thorax z trocarem F32x390mm</t>
  </si>
  <si>
    <t>Zestawy do nakłucia jamy opłucnowej jałowy, jednorazowy, zawiera: trójdrożny kranik odcinający, 3 igły typ Lancet(14G,18G,16G), worek 2 litrowy z zaworem spustowym</t>
  </si>
  <si>
    <t>Zestaw kompaktowy do drenażu klatki piersiowej, sterylny, dwukomorowy, umożliwiający podłączenie drenów umieszczonych w jamie opłucnowej podczas zabiegu operacyjnego lub w sytuacjach nagłych, komora kolekcyjna o pojemności 3000 ml, wyraźna skala ilości drenowanego płynu, zabezpieczony port przy drenie łączącym umożliwiający pobieranie świeżo zdrenowanego płynu do badań, przycisk z filtrem do rozszczelniania układu i wyrównania poziomu ciśnień, port do podłączenia i współpracy z "przenośną próznią", stabilny, z uchwytem do przenoszenia i zawieszania przy łóżku pacjenta, dren łączący elastyczny i przeźroczysty, zabezpieczony przed zagięciem metalową sprężyną, umożliwiający zlokalizowanie zaległej treści, z zatyczką, wszystkie elementy w jednym sterylnym opakowaniu</t>
  </si>
  <si>
    <t>Pakiet 10 - Ostrza chirurgiczne</t>
  </si>
  <si>
    <t>Ostrza wymienne chirurgiczne 10 ze stali węglowej
opak a'100 z napisem prodoucenta na każdym ostrzu</t>
  </si>
  <si>
    <t>op</t>
  </si>
  <si>
    <t>Ostrza wymienne chirurgiczne 11 ze stali węglowej
opak a'100 z napisem prodoucenta na każdym ostrzu</t>
  </si>
  <si>
    <t>Ostrza wymienne chirurgiczne 12 ze stali węglowej
opak a'100 z napisem prodoucenta na każdym ostrzu</t>
  </si>
  <si>
    <t>Ostrza wymienne chirurgiczne 15 ze stali węglowej
opak a'100 z napisem producenta na każdym ostrzu</t>
  </si>
  <si>
    <t>5.</t>
  </si>
  <si>
    <t>Ostrza wymienne chirurgiczne 18 ze stali węglowej
opak a'100 z napisem prodoucenta na każdym ostrzu</t>
  </si>
  <si>
    <t>6.</t>
  </si>
  <si>
    <t>Ostrza wymienne chirurgiczne 20 ze stali węglowej
opak a'100 z napisem prdoucenta na każdym ostrzu</t>
  </si>
  <si>
    <t>7.</t>
  </si>
  <si>
    <t>Ostrza wymienne chirurgiczne 22 ze stali węglowej opak a'100 z napisem prdoucenta na każdym ostrzu</t>
  </si>
  <si>
    <t>Pakiet 11 - Igły do znieczuleń</t>
  </si>
  <si>
    <t>Igła 18G dł. 88 mm do znieczulenia podpajęczynkówkowego  ze szlifem Quinkiego. Z mandrynem szczelnie wypełniającym światło igły  oraz przezroczystym uchwytem z pryzmatem zmieniającym kolor  w momencie  kontaktu z płynem mózgowo – rdzeniowym.                                                             Uchwyt igły ze znacznikiem kierunku ścięcia szlifu igły, uchwyt mandrynu w kolorze odpowiadającym kodowi rozmiarów</t>
  </si>
  <si>
    <t>Igła 19G dł. 88 mm do znieczulenia podpajęczynkówkowego  ze szlifem Quinkiego. Z mandrynem szczelnie wypełniającym światło igły  oraz przezroczystym uchwytem z pryzmatem zmieniającym kolor  w momencie  kontaktu z płynem mózgowo – rdzeniowym.                                                             Uchwyt igły ze znacznikiem kierunku ścięcia szlifu igły, uchwyt mandrynu w kolorze odpowiadającym kodowi rozmiarów</t>
  </si>
  <si>
    <t>Igła 20G dł. 88 mm do znieczulenia podpajęczynkówkowego  ze szlifem Quinkiego. Z mandrynem szczelnie wypełniającym światło igły  oraz przezroczystym uchwytem z pryzmatem zmieniającym kolor  w momencie  kontaktu z płynem mózgowo – rdzeniowym.                                                             Uchwyt igły ze znacznikiem kierunku ścięcia szlifu igły, uchwyt mandrynu w kolorze odpowiadającym kodowi rozmiarów</t>
  </si>
  <si>
    <t>Igła 21G dł. 88- 90 mm do znieczulenia podpajęczynkówkowego typ standard, ze szlifem Quinkiego, przezroczysty uchwyt lock, uchwyt mandrynu w kolorze odpowiadającym kodowi rozmiarów</t>
  </si>
  <si>
    <t>Igła 22G dł.88 mm do znieczulenia podpajęczynkówkowego  ze szlifem Quinkiego. Z mandrynem szczelnie wypełniającym światło igły  oraz przezroczystym uchwytem z pryzmatem zmieniającym kolor  w momencie  kontaktu z płynem mózgowo – rdzeniowym.                                                             Uchwyt igły ze znacznikiem kierunku ścięcia szlifu igły, uchwyt mandrynu w kolorze odpowiadającym kodowi rozmiarów</t>
  </si>
  <si>
    <t xml:space="preserve">Igła 25G  dł. 120 mm do znieczulenia podpajęczynókowego typu Pencil Point  z igłą prowadzącą 20G/35 mm, z mandrynem szczelnie wypełniającym światło igły  oraz przezroczystym uchwytem z pryzmatem zmieniającym kolor  w momencie  kontaktu z płynem mózgowo – rdzeniowym.                                                              Uchwyt igły ze znacznikiem wskazującym pozycję otworu ujścia igły, uchwyt mandrynu w kolorze odpowiadającym kodowi rozmiarów.  </t>
  </si>
  <si>
    <t xml:space="preserve">Igła 27G dł. 88 mm   do znieczulenia podpajęczynókowego typu Pencil Point  z igłą prowadzącą 22G/35 mm, z mandrynem szczelnie wypełniającym światło igły  oraz przezroczystym uchwytem z pryzmatem zmieniającym kolor  w momencie  kontaktu z płynem mózgowo – rdzeniowym.                                                              Uchwyt igły ze znacznikiem wskazującym pozycję otworu ujścia igły, uchwyt mandrynu w kolorze odpowiadającym kodowi rozmiarów.  </t>
  </si>
  <si>
    <t>Razem</t>
  </si>
  <si>
    <t>Pakiet 12- Dreny Redon</t>
  </si>
  <si>
    <t>Dren Redon nr 12 dł. 75 (70)</t>
  </si>
  <si>
    <t>Dren Redon nr 14 70(75) cm</t>
  </si>
  <si>
    <t>Dren Redon nr 16 dł. 75 (70)</t>
  </si>
  <si>
    <t>Dren Redon nr 18 dł. 75 (70)</t>
  </si>
  <si>
    <t>Dren Redon nr 20</t>
  </si>
  <si>
    <t>Pakiet 13- Golarki, Pojemniki na próbki śluzu</t>
  </si>
  <si>
    <t>Nakłuwacze nożykowe, głębokość nakłucia 2mm, 200szt.a</t>
  </si>
  <si>
    <t>Pojemnik próbek śluzu - objętość 40 ml opatrzony skalą rozpoczynającą się od 5ml z odstępami 1ml. Giętki wąż lateksowy umożliwia połączenie z cewnikiem odsysającym z regulatorem ssania do cewnika z nasadą lejkowatą, można uzyskać połączenie przez przełożenie dającego się zdjąć korektora na wąż lateksowy</t>
  </si>
  <si>
    <t>Pakiet 14 - Obwody oddechowe</t>
  </si>
  <si>
    <t>Obwód oddechowy jednorazowy do respiratorów dla dorosłych rozmiar 22M/15F dł. 180cm (2 rury + łącznik Y dł. 180cm)</t>
  </si>
  <si>
    <t xml:space="preserve">Obwód oddechowy jednorazowy do aparatów do znieczuleń dla dorosłych, dla wielu pacjentów rozmiar 22M-22M/15F dł. 180cm (2 rury z łącznikiem Y dł. 180cm + 1 rura z workiem oddechowym o pojemności 1,5 - 2l) </t>
  </si>
  <si>
    <t>Pakiet 15 - Igła do znieczuleń splotów</t>
  </si>
  <si>
    <t xml:space="preserve">Igła do znieczuleń splotów nerwów obwodowych z krotkim szlifem 30 stopni o rozmiarze 22G x 50 mm. Wpełni izolowana aż do szlifu, połączona na stałe z kablem elektrycznym i drenem do infuzjii. Skalibrowana z Neurostymulatorem HNS 12, który zamawiajacy posiada. </t>
  </si>
  <si>
    <t>Pakiet 16 - Układ oddechowy</t>
  </si>
  <si>
    <t>Jednorazowy układ oddechowy jednorurowy dwuświatłowy o średnicy 22mm do respiratora dł. 150-280 cm, z kolankiem. Wydajność ogrzania powietrza wdychanego 4,1 stopnia Celcjusza przy przepływie 10 l/min. Rura wydechowa do podłączenia do respiratora rozciągliwa do 50 cm. Jednorazowy, bez zawartości ftalanów, z elastycznymi złączami</t>
  </si>
  <si>
    <t>Pakiet 17- Zgłębnik do żywienia dojelitowego</t>
  </si>
  <si>
    <t>Zestaw do żywienia dojelitowego Flocare PEG CH 10</t>
  </si>
  <si>
    <t>Zestaw do żywienia dojelitowego Flocare Peg CH 14</t>
  </si>
  <si>
    <t>Zestaw do żywienia dojelitowego Flocare Peg CH 18</t>
  </si>
  <si>
    <t>Worek z zestawem Kangaroo do stosowania grawitacyjnego. Worek wyskalowany, z dużym wlewem od góry, zamykany korkiem, pojemność 1,0 - 1,5 litr. Wykonany z EVA. Zestaw składa się: komora kroplowa, zacisk rolkowy, dren elastyczny posiadający końcówki do podawania leków i płukania zgłębnika, kompatybilny z zgłębnikiem żołądkowym i PEG-iem, nasadka ochronna na końcówkę, pakowany pojedyńczo, sterylizowany (ważność 36 miesięcy), wykonany z PVC</t>
  </si>
  <si>
    <t>Zgłębnik PUR do żywienia dojelitowego  CH 10 dł 130 cm. Przezroczysty, elastyczny przewód zgłębnika, z poliuretanu, z linią kontrastującą w promieniach RTG, łącznik umożliwiający polączenie z przyrządem do żywienia dojelitowego,  z prowadnicą umożliwiającą wprowadzenie zgłębnika do przewodu pokarmowego, sterylny</t>
  </si>
  <si>
    <t>Zgłębnik PUR do żywienia dojelitowego ch 12 dł 110 cm. Opis jak wyżej.</t>
  </si>
  <si>
    <t>Pakiet 18 - Strzykawki do cytostatyków</t>
  </si>
  <si>
    <t>Strzykawka jałowa j.u. o pojemności 3 ml, 3 - częściowa typu Luer-Lock do podaży i rozpuszczania cytostatyków, sterylna</t>
  </si>
  <si>
    <t>Strzykawka jałowa j.u. o pojemności 5 ml, 3 - częściowa typu Luer-Lock do podaży i rozpuszczania cytostatyków, sterylna</t>
  </si>
  <si>
    <t>Strzykawka jałowa j.u. o pojemności 10 ml, 3 - częściowa typu Luer-Lock do podaży i rozpuszczania cytostatyków, sterylna</t>
  </si>
  <si>
    <t>Strzykawka jałowa j.u. o pojemności 20 ml, 3 - częściowa typu Luer-Lock do podaży i rozpuszczania cytostatyków, sterylna</t>
  </si>
  <si>
    <t>Strzykawka jałowa j.u. o pojemności 30 ml, 3 - częściowa typu Luer-Lock do podaży i rozpuszczania cytostatyków, sterylna</t>
  </si>
  <si>
    <t>Strzykawka jałowa j.u. o pojemności 50 ml z możliwością aspiracji do 60 ml, 3 -częściowa typu Luer-Lock do podaży i rozpuszczania cytostatyków, sterylna</t>
  </si>
  <si>
    <t>UWAGA ! Wymagania dodatkowe</t>
  </si>
  <si>
    <t>Strzykawki powinny posiadać stożek usytuowany centralnie, przezroczysty cylinder, pierścień ograniczający wysuwanie się tłoka, podziałka skali w milimetrach, rozszerzana, nieścieralna, dobrze czytelna, bezlateksowy gumowy tłok, wymagane próbki w ilości 1 szt</t>
  </si>
  <si>
    <t>Pakiet 19 - Przyrząd do rozpuszczania i pobierania cytostatyków</t>
  </si>
  <si>
    <r>
      <t xml:space="preserve">Przyrząd typu Spike lub Chemo-Aide do rozpuszczania i pobierania leków cytostatycznych (strzykawka Luer-Lock) z fiolki z bolcem umożliwiającym wkłucie w gumowy korek fiolki, zaopatrzony w filtr cząsteczkowy 5 </t>
    </r>
    <r>
      <rPr>
        <sz val="9"/>
        <rFont val="Calibri"/>
        <family val="2"/>
        <charset val="238"/>
      </rPr>
      <t>µ</t>
    </r>
    <r>
      <rPr>
        <sz val="9"/>
        <rFont val="Arial"/>
        <family val="2"/>
      </rPr>
      <t xml:space="preserve">m i filtr bakteryjny 0,2 </t>
    </r>
    <r>
      <rPr>
        <sz val="9"/>
        <rFont val="Calibri"/>
        <family val="2"/>
        <charset val="238"/>
      </rPr>
      <t>µ</t>
    </r>
    <r>
      <rPr>
        <sz val="9"/>
        <rFont val="Arial"/>
        <family val="2"/>
      </rPr>
      <t>m, zaopatrzony w końcówkę luer-lock a także samozatrzskową zatyczkę zamykającą, bolec standardowej długości, nie zawierający PCV i lateksu, sterylny</t>
    </r>
  </si>
  <si>
    <t>Przyrząd typu Spike z zatyczką do przygotowywania i pobierania leków z butelek, sterylny</t>
  </si>
  <si>
    <t>Pakiet 20 - Przyrząd do podawania cytostatyków</t>
  </si>
  <si>
    <t>Przyrząd j.u. do podaży leków cytostatycznych, sterylny, posiadający ostry kolec ostrza i odpowietrznik z drożnym filtrem antybakteryjnym 15 mikronów, komorę kroplową z zaciskiem rolkowym do regulacji przepływu płynów, łącznik Luer-Lock umożliwiający szczelne połączenie z kaniulą, bez zawartości ftalanów i PCV. Dokładnie oznaczony na opakowaniu rodzaj aparatu i przeznaczenie do podawania leków cytostatycznych.</t>
  </si>
  <si>
    <t>Przyrząd j.u. do podaży Paclitaxelu, sterylny, posiadający ostry kolec ostrza i odpowietrznik z drożnym filtrem antybakteryjnym 0,2 mikronów, komorę kroplową z zaciskiem rolkowym do regulacji przepływu płynów, łącznik Luer-Lock umożliwiający szczelne połączenie z kaniulą, bez zawartości ftalanów i PCV. Dokładnie oznaczony na opakowaniu rodzaj aparatu i przeznaczenie do podawania leków cytostatycznych</t>
  </si>
  <si>
    <t>Pakiet 21 -Filtr bakteryjno wirusowy</t>
  </si>
  <si>
    <t>Filtr bakteryjno wirusow, mechaniczny-hydrofobowy tzn. nie przepuszczajacy płynów o ciśnieniu do 150cm H2O, o sprawności filtrowania bekterii większej niż 99,999%, objętość/przestrzeń martwa - 52/45ml, waga do 35g, zalecany zakres objętości oddechowej 150-1200ml, zatrzymanie wilgoci 0,4g/h, z równomiernie rozłożonymi, nie składajacymi się fałdami dzięki elementom dystanowym, z centralnie usytuowanym portem do kapnografu, o bezpiecznych dla pacjenta krawędziach, pierscień zapobiegający rozłączeniu (zgodnie z normą ISO-9356).</t>
  </si>
  <si>
    <t xml:space="preserve">Filtr oddechowy elektrostatyczny bakteryjno - wirusowy dla dorosłych, sterylny j.u., o minimalnej skuteczności filtracji bakteryjnej i wirusowej min 99,999%, opór przepływu do 3 cm H2O przy 60 l/min., sterylny, masa do 23g, port kapno zabezpieczony koreczkiem zaciskowym
</t>
  </si>
  <si>
    <t>Pakiet 22- Igły, strzykawki,  aparaty do przetoczeń</t>
  </si>
  <si>
    <t>Próbki w szt.</t>
  </si>
  <si>
    <t>Strzykawka j.u. 1ml z igłą 0,45x12mm do tuberkuliny, a'100szt</t>
  </si>
  <si>
    <t>op.</t>
  </si>
  <si>
    <t>10szt</t>
  </si>
  <si>
    <t>Strzykawka j.u do insuliny z igłą G29 (0,33x12) a'100</t>
  </si>
  <si>
    <t xml:space="preserve">Strzykawka j.u. do pomp infuzyjnych 50/60 ml trzyczęściowa, Luer-Lock, </t>
  </si>
  <si>
    <t xml:space="preserve">Strzykawka j.u. 50/60 ml trzyczęściowa do leków światłoczułych (bursztynowa) luer-lock do pomp infuzyjnych.  </t>
  </si>
  <si>
    <t>5 szt</t>
  </si>
  <si>
    <t xml:space="preserve">Strzykawka j.u. trzyczęściowa 50-60ml cewnikowa typu Janet </t>
  </si>
  <si>
    <t>Strzykawka j.u. Cewnikowa 100ml z dodatkowym łącznikiem luer</t>
  </si>
  <si>
    <t>Przedłużacz do pomp infuzyjnych do leków światłoczułych (nie przezroczysty)</t>
  </si>
  <si>
    <t xml:space="preserve">Przedłużacz do pomp infuzyjnych przezroczysty
długość drenu 150cm
opakowanie jednostkowe typu blister - pack </t>
  </si>
  <si>
    <t>Cewnik do podawania tlenu przez nos dł. 420cm. Miękkie końcówki o gładkich zakończeniach, uniwersalny łącznik, pakowane pojedyńczo</t>
  </si>
  <si>
    <t>Cewnik do podawania tlenu przez nos dł. 200cm. Miękkie końcówki o gładkich zakończeniach, uniwersalny łącznik, pakowane pojedyńczo</t>
  </si>
  <si>
    <t>Przyrząd do przetaczania krwi i preparatów krwi, jałowy, niepirogenny, nietoksyczny, nie zawierający lateksu. W skład przyrządu wchodzą: igła biorcza dwukanałowa, osłonka igły biorczej, hydrofobowy filtr powietrza, zatyczka filtra, komora kroplowa o długości 90mm; pojemność 18 ml wolna od PCV; 20 kropli=1ml+/-0,1ml, filtr krwi o wielkości oczek 200 um, zaciskacz rolkowy z regulacją min. 15mm, rolka zaciskacza, dren medyczny o długości 150 cm, łącznik stożkowy typ luer-lock, osłonka łącznika. Opakowanie jednostkowe typ blister-pack, sterylizowane EO. Nazwa producenta na opakowaniu.</t>
  </si>
  <si>
    <t>3szt</t>
  </si>
  <si>
    <t>Przyrząd do przetaczania płynów infuzyjnych, jałowy, niepirogenny, nietoksyczny, nie zawiera lateksu. W składzie: igła biorcza dwukanałowa, osłonka igły biorczej, hydrofobowy filtr powietrza, zatyczka filtra, komora kroplowa o dł. min. 60mm; poj. 12ml wolna od PCV; 20 kropli=1ml+/-0,1ml, filtr płynu o wielkości oczek 15 um, zaciskacz rolkowy regulacja min. 15mm, rolka zaciskacza, dren o długości 150 cm wykonany z PCV nie zawierający ftalanów, łącznik stożkowy typ luer-lock, osłona łącznika stożkowego, posiadający precyzyjny regulator przepływu z zaczepem do umocowania końcówki drenu na tylnej powierzchni. Kolor nadruku różniący się od nadruku na opakowaniu przyrządów do przetoczeń krwi. Opakowanie jednostkowe typ blister-pack, sterylizowane EO. Nazwa producenta na zaciskaczu</t>
  </si>
  <si>
    <t>Aparat do szybkiego przetaczania płynów</t>
  </si>
  <si>
    <t>Igła do PENA 0,30x8mm a'100</t>
  </si>
  <si>
    <t>Igła iniekcyjna j.u.  0,6x30 a 100szt opis j.w</t>
  </si>
  <si>
    <t>Igła iniekcyjna j.u.  0,7x30 a 100szt opis j.w</t>
  </si>
  <si>
    <t>Igła iniekcyjna j.u.  0,8x22 a 100szt opis j.w</t>
  </si>
  <si>
    <t>Igła iniekcyjna j.u.  0,8x40 a 100szt opis j.w</t>
  </si>
  <si>
    <t>Igła iniekcyjna j.u.  0,9x40 a 100szt opis j.w</t>
  </si>
  <si>
    <t>Igła typ "motylek" z drenem 30cm 22G</t>
  </si>
  <si>
    <t>Pakiet 23- Kaniule, korki do kaniul</t>
  </si>
  <si>
    <t>Kaniula G 16 1,7x 45mm do długotrwałych wlewów dożylnych, wykonana z PTFE,wolna od lateksu i PCV, z zaworem iniekcyjnym, z korkirm samodomykającym, widoczna w promieniach RTG i filtrem hydrofobowym, korek luer-lock z trzpieniem poniżej jego krawędzi, ze skrzydełkami, przepływ 180 ml/min</t>
  </si>
  <si>
    <t>Kaniula G 17 1,4x 45mm do długotrwałych wlewów dożylnych, wykonana z PTFE,wolna od lateksu i PCV, z zaworem iniekcyjnym, z korkirm samodomykającym, widoczna w promieniach RTG i filtrem hydrofobowym, korek luer-lock z trzpieniem poniżej jego krawędzi, ze skrzydełkami, przepływ 125 ml/min</t>
  </si>
  <si>
    <t>Kaniula G 18 1,2x 32mm do długotrwałych wlewów dożylnych, wykonana z PTFE,wolna od lateksu i PCV, z zaworem iniekcyjnym, z korkirm samodomykającym, widoczna w promieniach RTG i filtrem hydrofobowym, korek luer-lock z trzpieniem poniżej jego krawędzi, ze skrzydełkami, przepływ 80 ml/min</t>
  </si>
  <si>
    <t>Kaniula G 20 1,0x 32mm do długotrwałych wlewów dożylnych, wykonana z PTFE,wolna od lateksu i PCV, z zaworem iniekcyjnym, z korkirm samodomykającym, widoczna w promieniach RTG i filtrem hydrofobowym, korek luer-lock z trzpieniem poniżej jego krawędzi, ze skrzydełkami, przepływ 54 ml/min</t>
  </si>
  <si>
    <t>Kaniula G 22 0,8x 25mm do długotrwałych wlewów dożylnych, wykonana z PTFE,wolna od lateksu i PCV, z zaworem iniekcyjnym, z korkirm samodomykającym, widoczna w promieniach RTG i filtrem hydrofobowym, korek luer-lock z trzpieniem poniżej jego krawędzi, ze skrzydełkami, przepływ 31 ml/min</t>
  </si>
  <si>
    <t>Kaniula G 24 0,7x 19mm do długotrwałych wlewów dożylnych, wykonana z PTFE,wolna od lateksu i PCV, z zaworem iniekcyjnym, z korkirm samodomykającym, widoczna w promieniach RTG i filtrem hydrofobowym, korek luer-lock z trzpieniem poniżej jego krawędzi, ze skrzydełkami, przepływ 18 ml/min</t>
  </si>
  <si>
    <t xml:space="preserve">Korki do kaniul białe </t>
  </si>
  <si>
    <t>Pakiet 24- Kaniule bezpieczne</t>
  </si>
  <si>
    <t>Kaniula G18,  1,3 x 45mm wyposażona w automatyczny, owalny plastikowy mechanizm zapobiegający przed zakłuciem podczas użytkowani. FEP, posiadająca paski kontrastujące  w RTG, samodomykający się korek portu bocznego oraz filtr hydrofobowy. Opakowanie typu tyvec. Pakowane pojedyńczo, napisy na opakowaniu w języku polskim, przepływ 95 ml/min</t>
  </si>
  <si>
    <t>Kaniula G20,  1,1 x 32mm wyposażona w automatyczny, owalny plastikowy mechanizm zapobiegający przed zakłuciem podczas użytkowani. FEP, posiadająca paski kontrastujące  w RTG, samodomykający się korek portu bocznego oraz filtr hydrofobowy. Opakowanie typu tyvec. Pakowane pojedyńczo, napisy na opakowaniu w języku polskim, przepływ 65 ml/min</t>
  </si>
  <si>
    <t>Kaniula G22,  0,9 x 25mm wyposażona w automatyczny, owalny plastikowy mechanizm zapobiegający przed zakłuciem podczas użytkowani. FEP, posiadająca paski kontrastujące  w RTG, samodomykający się korek portu bocznego oraz filtr hydrofobowy. Opakowanie typu tyvec. Pakowane pojedyńczo, napisy na opakowaniu w języku polskim, przepływ 36 ml/min</t>
  </si>
  <si>
    <t>Kaniula dotętnicza 20G x 45mm z zaworem odcinającym, zapobiegającym wstecznemu wypływowi krwi</t>
  </si>
  <si>
    <t>Pakiet 25- Pojemniki na odpady medyczne</t>
  </si>
  <si>
    <t>Pojemniki na odpady medyczne 0,5-0,7 litrowe, jednorazowego użytku, sztywne, odporne na działanie wilgoci, odporne na przebicia i uderzenia, umożliwiające bezpieczne i łatwe usuwanie każdego rodzaju ostrych odpadów medycznych, z wieczkiem zabezpieczającym, oznakowanie międzynarodowym znakiem ostrzegawczym, kolor czerwony</t>
  </si>
  <si>
    <t>Pojemniki na odpady medyczne 1,0 litrowe, jednorazowego użytku, sztywne, odporne na działanie wilgoci, odporne na przebicia i uderzenia, umożliwiające bezpieczne i łatwe usuwanie każdego rodzaju ostrych odpadów medycznych, z wieczkiem zabezpieczającym, oznakowanie międzynarodowym znakiem ostrzegawczym, kolor czerwony</t>
  </si>
  <si>
    <t>Pojemniki na odpady medyczne 2,0 litrowe, jednorazowego użytku, sztywne, odporne na działanie wilgoci, odporne na przebicia i uderzenia, umożliwiające bezpieczne i łatwe usuwanie każdego rodzaju ostrych odpadów medycznych, z wieczkiem zabezpieczającym, oznakowanie międzynarodowym znakiem ostrzegawczym, kolor czerwony</t>
  </si>
  <si>
    <t>Pojemniki na odpady medyczne 3,0 litrowe, jednorazowego użytku, sztywne, odporne na działanie wilgoci, odporne na przebicia i uderzenia, umożliwiające bezpieczne i łatwe usuwanie każdego rodzaju ostrych odpadów medycznych, z wieczkiem zabezpieczającym, oznakowanie międzynarodowym znakiem ostrzegawczym, kolor czerwony</t>
  </si>
  <si>
    <t>Pojemniki na odpady medyczne 5 litrowe, jednorazowego użytku, sztywne, odporne na działanie wilgoci, odporne na przebicia i uderzenia, umożliwiające bezpieczne i łatwe usuwanie każdego rodzaju ostrych odpadów medycznych, z wieczkiem zabezpieczającym, oznakowanie międzynarodowym znakiem ostrzegawczym, kolor czerwony</t>
  </si>
  <si>
    <t>Pojemniki na odpady medyczne 10 litrowe, jednorazowego użytku, sztywne, odporne na działanie wilgoci, odporne na przebicia i uderzenia, umożliwiające bezpieczne i łatwe usuwanie każdego rodzaju ostrych odpadów medycznych, z wieczkiem zabezpieczającym, oznakowanie międzynarodowym znakiem ostrzegawczym, kolor czerwony</t>
  </si>
  <si>
    <t>Pakiet 26 - Cewniki urologiczne, cewniki do odsysania, zgłębmiki żołądkowe</t>
  </si>
  <si>
    <t>Cewnik urologiczny typ Nelaton nr 6, jednorazowego użytku, sterylny  dł. 44cm</t>
  </si>
  <si>
    <t>Cewnik urologiczny typ Nelaton nr 8, jednorazowego użytku, sterylny  dł.  44cm</t>
  </si>
  <si>
    <t>Cewnik urologiczny typ Nelaton nr 10, jednorazowego użytku, sterylny  dł. 44cm</t>
  </si>
  <si>
    <t>Cewnik urologiczny typ Nelaton nr 12, jednorazowego użytku, sterylny  dł. 44cm</t>
  </si>
  <si>
    <t>Cewnik urologiczny typ Nelaton nr 14, jednorazowego użytku, sterylny  dł. 44cm</t>
  </si>
  <si>
    <t>Cewnik urologiczny typ Nelaton nr 16, jednorazowego użytku, sterylny  dł. 44cm</t>
  </si>
  <si>
    <t>Cewnik urologiczny typ Nelaton nr 18, jednorazowego użytku, sterylny  dł. 44cm</t>
  </si>
  <si>
    <t>Cewnik urologiczny typ Nelaton nr 20, jednorazowego użytku, sterylny  dł.  44Cm</t>
  </si>
  <si>
    <t>Cewnik urologiczny typ Nelaton nr 22, jednorazowego użytku, sterylny  dł.  44Cm</t>
  </si>
  <si>
    <t xml:space="preserve">Cewnik Foleya Ch 8 dwudrożny z balonem 3-5ml, lateks pokryty silikonem, pakowany podwójnie opakowanie wewnętrzne folia, opakowanie zewnętrzne papier-folia. </t>
  </si>
  <si>
    <t xml:space="preserve">Cewnik Foleya Ch 10 dwudrożny z balonem 3-5ml, lateks pokryty silikonem , pakowany podwójnie opakowanie wewnętrzne folia, opakowanie zewnętrzne papier-folia. </t>
  </si>
  <si>
    <t xml:space="preserve">Cewnik Foleya Ch 12  dwudrożny z balonem 5-15ml, lateks pokryty silikonem, pakowany podwójnie opakowanie wewnętrzne folia, opakowanie zewnętrzne papier-folia. </t>
  </si>
  <si>
    <t xml:space="preserve">Cewnik Foleya Ch 14  dwudrożny z balonem 5-15ml , lateks pokryty silikonem, pakowany podwójnie opakowanie wewnętrzne folia, opakowanie zewnętrzne papier-folia. </t>
  </si>
  <si>
    <t xml:space="preserve">Cewnik Foleya Ch 16  dwudrożny z balonem 5-15ml , lateks pokryty silikonem, pakowany podwójnie opakowanie wewnętrzne folia, opakowanie zewnętrzne papier-folia. </t>
  </si>
  <si>
    <t xml:space="preserve">Cewnik Foleya Ch 18  dwudrożny z balonem 5-15ml, lateks pokryty silikonem, pakowany podwójnie opakowanie wewnętrzne folia, opakowanie zewnętrzne papier-folia. </t>
  </si>
  <si>
    <t xml:space="preserve">Cewnik Foleya Ch 20  dwudrożny z balonem 5-15ml , lateks pokryty silikonem, pakowany podwójnie opakowanie wewnętrzne folia, opakowanie zewnętrzne papier-folia. </t>
  </si>
  <si>
    <t xml:space="preserve">Cewnik Foleya Ch 22  dwudrożny z balonem 5-15ml, lateks pokryty silikonem, pakowany podwójnie opakowanie wewnętrzne folia, opakowanie zewnętrzne papier-folia. </t>
  </si>
  <si>
    <t xml:space="preserve">Cewnik Foleya Ch 24  dwudrożny z balonem 5-15ml, lateks pokryty silikonem, pakowany podwójnie opakowanie wewnętrzne folia, opakowanie zewnętrzne papier-folia. </t>
  </si>
  <si>
    <t>Zgłębnik żołądkowy  08</t>
  </si>
  <si>
    <t>Zgłębnik żołądkowy 12</t>
  </si>
  <si>
    <t>Zgłębnik żołądkowy 14</t>
  </si>
  <si>
    <t>Zgłębnik żołądkowy 16</t>
  </si>
  <si>
    <t>Zgłębnik żołądkowy 18</t>
  </si>
  <si>
    <t>Zgłębnik żołądkowy 20</t>
  </si>
  <si>
    <t>Zgłębnik żołądkowy 22</t>
  </si>
  <si>
    <t>Zgłębnik żołądkowy 24</t>
  </si>
  <si>
    <t xml:space="preserve">Zgłębnik żołądkowy 30 </t>
  </si>
  <si>
    <t>Zgłębnik żołądkowy 32</t>
  </si>
  <si>
    <t>Zgłębnik żołądkowy z zatyczką do karmienia nr 14</t>
  </si>
  <si>
    <t>Zgłebnik żołądkowy z zatyczką dł. 1250mm CH16</t>
  </si>
  <si>
    <t>Zgłebnik żołądkowy z zatyczką dł. 1250mm CH18</t>
  </si>
  <si>
    <t xml:space="preserve">Cewnik do odsysania górnych dróg oddechowych 10CH wykonany z PCW   jednorazowego użytku, gładki , jałowy, sterylizowane tlenkiem etylenu, kolor konektora jest kodem średnicy cewnika </t>
  </si>
  <si>
    <t xml:space="preserve">Cewnik do odsysania górnych dróg oddechowych 14CH wykonany z PCW   jednorazowego użytku, gładki , jałowy, sterylizowane tlenkiem etylenu, kolor konektora jest kodem średnicy cewnika </t>
  </si>
  <si>
    <t xml:space="preserve">Cewnik do odsysania górnych dróg oddechowych 16CH wykonany z PCW   jednorazowego użytku, gładki , jałowy, sterylizowane tlenkiem etylenu, kolor konektora jest kodem średnicy cewnika </t>
  </si>
  <si>
    <t xml:space="preserve">Cewnik do odsysania górnych dróg oddechowych 18CH  wykonany z PCW  jednorazowego użytku, gładki , jałowe, sterylizowane tlenkiem etylenu, kolor konektora jest kodem średnicy cewnika </t>
  </si>
  <si>
    <t>Cewnik do odsysania drzewa oskrzelowego z kontrolą ssania, prosty z otworem końcowym i dwoma bocznymi  jednorazowego użytku, gładki, jałowy, rozmiar 14,16, 18CH dł. 50-60cm</t>
  </si>
  <si>
    <t>Worek na wymioty</t>
  </si>
  <si>
    <t>Worki do dobowej zbiórki moczu 2 litry jałowe z zaworem spustowym typ T</t>
  </si>
  <si>
    <t>Woreczki do pobierania próbek moczu dla chłopców</t>
  </si>
  <si>
    <t>Woreczki do pobierania próbek moczu dla dziewczynek</t>
  </si>
  <si>
    <t>Słoje do dobowej zbiórki moczu z zakrętką  plastikowe 2-2,5l z portem do pobierania próbek</t>
  </si>
  <si>
    <t>Cewnik Pezzer Ch 22 sterylny</t>
  </si>
  <si>
    <t>Cewnik Pezzer Ch 30 sterylny</t>
  </si>
  <si>
    <t>Cewnik Pezzer Ch 32 sterylny</t>
  </si>
  <si>
    <t>Cewnik Pezzer Ch 34 sterylny</t>
  </si>
  <si>
    <t>cewnik Tiemanna Ch 10</t>
  </si>
  <si>
    <t>cewnik Tiemanna Ch 12</t>
  </si>
  <si>
    <t>cewnik Tiemanna Ch 14</t>
  </si>
  <si>
    <t>cewnik Tiemanna Ch 16</t>
  </si>
  <si>
    <t>cewnik Tiemanna Ch 18</t>
  </si>
  <si>
    <t>Sonda z zatyczką do karmienia noworodków i wcześniaków 6CH</t>
  </si>
  <si>
    <t>Sonda z zatyczką do karmienia noworodków i wcześniaków 8CH</t>
  </si>
  <si>
    <t>Sonda Sengstakena CH 18, CH 21 sterylna</t>
  </si>
  <si>
    <t>Pakiet 27 - Drobny sprzęt medyczny</t>
  </si>
  <si>
    <t>Pojemnik bakteriologiczny poj. do 30ml, niesterylny</t>
  </si>
  <si>
    <t xml:space="preserve">Pojemnik bakteriologiczny z łopatką z PP, niesterylny </t>
  </si>
  <si>
    <t xml:space="preserve">Pojemnik  sterylny na mocz z PP poj. do 100ml  </t>
  </si>
  <si>
    <t>Pojemnik na mocz 100ml</t>
  </si>
  <si>
    <t>Osłonki na głowice dopochwową USG</t>
  </si>
  <si>
    <t>Wzierniki ginekologiczne jednorazowe M (CUSCO)</t>
  </si>
  <si>
    <t>Wzierniki ginekologiczne jednorazowe XS i S (CUSCO)</t>
  </si>
  <si>
    <t>8.</t>
  </si>
  <si>
    <t>Kieliszki do podawania leków j.u  A' 70 SZT</t>
  </si>
  <si>
    <t>9.</t>
  </si>
  <si>
    <t>Miski nerkowate plastikowe, długość 25 cm</t>
  </si>
  <si>
    <t>10.</t>
  </si>
  <si>
    <t>Baseny plastikowe</t>
  </si>
  <si>
    <t>11.</t>
  </si>
  <si>
    <t>Kaczki plastikowe damskie lub męskie w zależności od zapotrzebowań Zamawiającego, z uchwytem do zawieszenia na łóżko</t>
  </si>
  <si>
    <t>12.</t>
  </si>
  <si>
    <t>Pojniki dla chorych</t>
  </si>
  <si>
    <t>13.</t>
  </si>
  <si>
    <t>Zacisk do pępowiny mikrobiologicznie czysty</t>
  </si>
  <si>
    <t>14.</t>
  </si>
  <si>
    <t>Zestaw do lewatyw z twardą kanką</t>
  </si>
  <si>
    <t>15.</t>
  </si>
  <si>
    <t>Szpatułka laryngologiczna jednorazowa  a'100szt.</t>
  </si>
  <si>
    <t>16.</t>
  </si>
  <si>
    <t>Opaski identyfikacyjne dla noworodków</t>
  </si>
  <si>
    <t>17.</t>
  </si>
  <si>
    <t>Opaski identyfikacyjne dla dorosłych</t>
  </si>
  <si>
    <t>18.</t>
  </si>
  <si>
    <t>Staza  do pobierania krwi, lateksowe jednorazowe pakowane po 25 szt</t>
  </si>
  <si>
    <t>19.</t>
  </si>
  <si>
    <t>Jednorazowe szczoteczki do chirurgicznego mycia rąk, plastikowe</t>
  </si>
  <si>
    <t>Wkład jednorazowy do basenu. Kompatybilny z basenem płaskim o pojemności 2000 ml. Produkcji firmy ROW-LAM, który Zamawiający posiada</t>
  </si>
  <si>
    <t>Pakiet 28 - Noże okulistyczne</t>
  </si>
  <si>
    <t>op=6szt</t>
  </si>
  <si>
    <t>Asortyment pakowany po 6 szt.</t>
  </si>
  <si>
    <t>Pakiet 29 - Drobny sprzęt medyczny</t>
  </si>
  <si>
    <t>Kranik trójdrożny a'50 szt</t>
  </si>
  <si>
    <t>2 szt</t>
  </si>
  <si>
    <t>Obuwie ochronne foliowe</t>
  </si>
  <si>
    <t>Pensety jednorazowe</t>
  </si>
  <si>
    <t>Zatyczka do cewników schodkowa a'100 szt</t>
  </si>
  <si>
    <t>Pakiet 30- Elektrody, żele, rejestratory</t>
  </si>
  <si>
    <t>Elektrody do EKG samoprzylepne ø 50 mm, op=50 szt</t>
  </si>
  <si>
    <t>Elektrody do EKG samoprzylepne ø 25mm pediatryczne; baza-gąbka; żel-stały</t>
  </si>
  <si>
    <t>Elektrody EKG dla wcześniaków, jednorazowe, samoprzylepne, z przewodami dł. 50 cm, kompatybilne z monitorem MP-30/X2 typ M8002A marki Philips (zestaw zawiera 3 szt)</t>
  </si>
  <si>
    <t>zestaw</t>
  </si>
  <si>
    <t>Żel do USG - wodny, hypoalergiczny, opakowanie = 5 litrów</t>
  </si>
  <si>
    <t>Żel do USG, szt=0,5 litr</t>
  </si>
  <si>
    <t>Żel do EKG, o pojemności 0,5 litra</t>
  </si>
  <si>
    <t>Papier do EKG ASCARD A 4</t>
  </si>
  <si>
    <t>Papier do EKG  Hellige Cardio Smart 21 (o wymiarach składki 297mm x210mm, 100 arkuszy w składce)</t>
  </si>
  <si>
    <t xml:space="preserve">Papier EKG do Page Writer 200/300pi M1771A/1770A do HP M1709A </t>
  </si>
  <si>
    <t>Papier EKG do defibrylatora ZOLL M</t>
  </si>
  <si>
    <t>Papier do drukarki SONY do aparatu RTG z ramieniem /C/, SONY UP-980</t>
  </si>
  <si>
    <t>Papier do Printera K65HM USG -High Denistite type</t>
  </si>
  <si>
    <t xml:space="preserve">Papier do Printera K91HG-CE USG   </t>
  </si>
  <si>
    <t>Papier do KTG OXFORD</t>
  </si>
  <si>
    <t>Papier do KTG Corometrics w składkach 152mm x 90mm x160mm</t>
  </si>
  <si>
    <t>Papier do aparatu KTG Sonical Oxford Team, rozm. 143mm x 150mm x300mm</t>
  </si>
  <si>
    <t>Papier do programatora Biotronik EPR 1000, rozm. 125mm x 111mm</t>
  </si>
  <si>
    <t>Papier do programatora Medtronic 9790/9790c, rozm. 110mm x 150mm</t>
  </si>
  <si>
    <t>Pakiet 31 - Worki na zwłoki</t>
  </si>
  <si>
    <t>Worki foliowe na zwłoki, białe- matowe ,  na zamek
błyskawiczny, z minimum 4 uchwytami dodatkowo
wzmocnionymi folią, worki muszą być wykonane z wytrzymałej
folii o grubości min. 0,18 mm i wytrzymałości do 180 kg w
rozmiarach min. 220 cm x min. 90 cm, dno każdego worka
dodatkowo wzmocnione folią – tzn. podwójne dno, pakowane
pojedynczo + do każdego worka dołączone 2 pary rękawiczek
jednorazowych.</t>
  </si>
  <si>
    <t>Zestaw do znieczuleń zewnątrzoponowych z filtrem zawierający igłę typ Touhy z nieruchomymi skrzydełkami 18G x 80 mm, strzykawka niskooporowa, cewnik zewnątrzoponowy z prowadnikiem, filtr płaski o gęstości 0,2 um, końce filtra zabezpieczone zatyczką lub koreczkiem z systemem mocowania do skóry pacjenta, łącznik cewnika typ Luer-Lock, zatrzaskowy element mocujący filtr z cewnikiem</t>
  </si>
  <si>
    <t>cena jednostkowa</t>
  </si>
  <si>
    <t>Pieluchomajtki M   op=30szt. Pieluchomajtki o podwyższonej chłonności, wykonane  z laminatu oddychającego na całej zewnętrznej powierzchni, posiadające elastyczne przylepcorzepy, superabsorbent z właściwością neutralizacji zapachów, dwa ściągacze taliowe-przód i tył, wewnątrz falbanki skierowane na zewnątrz zapobiegające wyciekom, system rozprowadzenia wilgoci po całej powierzchni, nie zawierające lateksu.</t>
  </si>
  <si>
    <t>Pieluchomajtki L   op=30szt, opis jak wyżej</t>
  </si>
  <si>
    <t>Pieluchomajtki XL   op=30szt, opis jak wyżej</t>
  </si>
  <si>
    <t>zestaw do cewnikowania jednorazowy o składzie: kleszczyki plastikowe 14cm, pęseta plastikowa anatomiczna 12,5cm, 5 kompresów z gazy bawełnianej wielkości 7,5cm x 7,5cm, 4 tampony z gazy bawełnianej wielkości śliwki, serweta włókninowa 45cm x 75cm, serweta włókninowa 75cm x 90cm z otworem o średnicy 10cm, strzykawka 20ml typ Luer, igła 1,2x40, żel poślizgowy w saszetce min. 2,7g, woda destylowana w ampułce 20 ml, para rękawiczek lateksowych w rozmiarze S lub M</t>
  </si>
  <si>
    <t>Zestaw do biopsji aspiracyjnej macicy. Skład zestawu: pipeta zakończona łyżeczką o możliwości łyżeczkowania jamy macicy, średnica pipety 4 mm, strzykawka 20 ml z zabezpieczeniem cofania się tłoka, pojemnik na materiał histopatologiczny</t>
  </si>
  <si>
    <t>Zestaw do biopsji aspiracyjnej macicy. Skład zestawu: pipeta zakończona łyżeczką o możliwości łyżeczkowania jamy macicy, średnica pipety 3 mm, strzykawka 20 ml z zabezpieczeniem cofania się tłoka, pojemnik na materiał histopatologiczny</t>
  </si>
  <si>
    <t>Aparat do przetoczeń Infusomat Space Line Standard</t>
  </si>
  <si>
    <t>Aparat do przetoczeń Infusomat Space Line do żywienia dojelitowego z multikonektorem</t>
  </si>
  <si>
    <t>Oksydowana regenerowana celuloza. Czas wchłaniania do 14 dni. pH 2,5-3,5 oraz bakteriobójczość wobec szczepów MRSA, VPR, PRSP. Rozmiar 5cm x 7,5cm</t>
  </si>
  <si>
    <t>saszetki</t>
  </si>
  <si>
    <t>Oksydowana regenerowana celuloza. Czas wchłaniania do 14 dni. pH 2,5-3,5 oraz bakteriobójczość wobec szczepów MRSA, VPR, PRSP. Rozmiar 10cm x 20cm</t>
  </si>
  <si>
    <t>Struktura, nieutkana, nierozwarstwialna włóknina hemostatyczna, zawartość grupy karboksylowej 18-24%. Rozmiar 2,5cm x 5,2cm - saszetki</t>
  </si>
  <si>
    <t>Materiał hemostatyczny o mikrowłókienkowym splocie, zbudowany z 7 warstw. Rozmiar 2,5cm x 5,1cm</t>
  </si>
  <si>
    <t>Materiał hemostatyczny o mikrowłókienkowym splocie, zbudowany z 7 warstw. Rozmiar 5,1cm x 10,2cm</t>
  </si>
  <si>
    <t>Materiał hemostatyczny o zwartym splocie. Rozmiar 7,5cm x 10cm</t>
  </si>
  <si>
    <t>Materiał hemostatyczny o zwartym splocie. Rozmiar 2,5cm x 2,5cm</t>
  </si>
  <si>
    <t>Cewnik do hemodializy, dwukanałowy, dł.max 15cm, prosta prowadnica, koszulka prowadnicy, rozszerzacz 10F, 12F, igła prosta</t>
  </si>
  <si>
    <t>Siatka do leczenia zaburzeń statyki dna miednicy mniejszej. Wykonana z polipropylenu monofilamentowego, implant 0o anatomicznym kształcie z sześcioma ramionami, wyskość 9 cm (+/- 0,5cm), szerokość 6,5cm (+/-0,5cm), grubość 0,25 mm (+/-0,02mm), porowatość średnia 60% (+/-1%), gramatura 19g/m2 (+/-0,5g)</t>
  </si>
  <si>
    <t>Pierścień dotorebkowy napinający z injektorem jednorazowym</t>
  </si>
  <si>
    <t>Retraktory tęczówkowe z pierścieniem trzymającym, wykonane z poliamidu, z silikonowymi przesuwanymi zatyczkami, dł. całkowita 9mm,  a'5szt</t>
  </si>
  <si>
    <t>Prowadnik urologiczny ze stali nierdzewnej pokrywane teflonem, jeden koniec sztywny, drugi elastyczny, końcówka prosta, o średnicy 0,032", długość 150 cm</t>
  </si>
  <si>
    <t>Prowadnik urologiczny ze stali nierdzewnej pokrywane teflonem, jeden koniec sztywny, drugi elastyczny, końcówka prosta, o średnicy 0,035", długość 150 cm</t>
  </si>
  <si>
    <t>Rozmiar wg zapotrzebowań Zamawiającego</t>
  </si>
  <si>
    <t>Proteza naczyniowa tętniczo - żylna  ze strech 6mmx40cm, niezbrojona</t>
  </si>
  <si>
    <t>Czepki operacyjne w kształcie chełmu, zapewniający pełną ochronęgłowy i szyi, wiązany na troki wokół szyi. Szczególnie odpowiedni dla męższczyzn z brodą. W części przedniej wszyta wstawka pochłaniająca pot. Czepek wykonany z włókniny wiskozowej o garamaturze 25g/m2. Pakowany po 100 szt w opakowaniu</t>
  </si>
  <si>
    <t>Taśmy samoprzylepne o wymiarach 10 x 50cm pakowane a ' 2 szt.</t>
  </si>
  <si>
    <t>Serwety na stolik MAYO. W kształcie worka z zewnętrzną warstwą  z chłonnej włókniny o wymiarach 80 x 145cm, gramatura podstawowa 92 g/m2, gramatura folii PE min. 56 g/m2, folia piaskowana - ułatwienie nakładania worka, obłożenie złożone teleskopowe</t>
  </si>
  <si>
    <t>Serweta samoprzylepna wykonana z dwuwarstwowej, pełnobarierowej włókniny zgodnej z normą EN 13795 1,2,3 o gramaturze 54 g/m2. Jedną z warstw stanowi folia PE. Chłonność warstwy zewnętrznej min. 440%. Odporność na penetrację płynów &gt;200cm H2O oraz odporność na rozerwanie &gt;290kPa. Rozmiar  150 x 240cm</t>
  </si>
  <si>
    <t>Uchwyt velcro typu rzep, 2 cm x 23 cm, jako organizator przewodów</t>
  </si>
  <si>
    <t>Cewnik Couvelair CH 20,  2-biezny silikonowany</t>
  </si>
  <si>
    <t>Cewnik Couvelair CH 22,  2-biezny silikonowany</t>
  </si>
  <si>
    <t>Cewnik Couvelair CH 20,  3-biezny silikonowany</t>
  </si>
  <si>
    <t>Cewnik Couvelair CH 22,  3-biezny silikonowany</t>
  </si>
  <si>
    <t>Zestaw Cystofix  CH 10</t>
  </si>
  <si>
    <t>Zestaw do toalety j.ustnej zawierający szczoteczkę do zębów z odsysaniem z zastawką i gabką</t>
  </si>
  <si>
    <t>Czepek do mycia głowy pacjenta nie wymagający dodatkowego namoczenia głowy, w opakowaniu pomagającym utrzymać temparaturę czepka oraz zapewniającym możliwość podgrzewania w kuchence mikrofalowej do 30 sekund przy mocy 1000 W.</t>
  </si>
  <si>
    <t>Anoskop, wziernik plastikowy, jednorazowy do gumkowania żylaków odbytu, dla dorosłych w zakresie pełnego asortymentu</t>
  </si>
  <si>
    <t>Koce samoogrzewające jednorazowe, Easy Warm, w rozm. 152 x 92 cm</t>
  </si>
  <si>
    <t xml:space="preserve">Opaski do znakowania pacjentów
kasety do drukarek zebra hc100, Zebra HC100 Z-Band Comfort Wristband 279.4 mm x 25.4 mm (reorder 10006995K 200 Wristbans) </t>
  </si>
  <si>
    <t>kaseta</t>
  </si>
  <si>
    <t>Opaski do znakowania pacjentów
kasety do drukarek zebra hc100, Zebra HC100 Z-Band Comfort Wristband 177.8 mm x 25.4 mm (reorder 10011954K 500 Wristbans)</t>
  </si>
  <si>
    <t xml:space="preserve">Termometry medyczne bezdotykowe, testowane klinicznie, dopuszczony do stosowania w jednostkach służby zdrowia, czas pomiaru 1 s, dokładność pomiaru +/- 0,1°C, podświetlany i czytelny wyświetlacz, regulowane ustawienie alarmu informującego o gorączce, </t>
  </si>
  <si>
    <t>Jałowy zestaw opatrunkowy do terapi podciśnieniowej duży o składzie : opatrunek piankowy z siatkowego poliuretanu o otwartych porach, w kolorze czarnym, w rozmiarze 25x15x3 cm - 1 szt, z drenem w postaci miekkiego elestycznego kanału, zapobiegającego uszkodzeniom tkanek w trakcie terapii, zakończonym z jednej strony szybko-złączką, a z drugiej kątownikiem z prostokątną folią samoprzylepną z zaokrąglonymi brzegami - 1 szt, folia samoprzylepna, okluzyjna 20x30cm - 3 szt, Kompatybilny z urządzeniem Renasys EZ Plus posiadanym przez Zamawiającego</t>
  </si>
  <si>
    <t>Jałowy jednorazowy zbiornik z żelem bakteriobójczym o pojemności 250 ml, z drenem, filtrem przepływowym do podłączenia z aparatem do podciśnieniowego leczenia ran, oraz dodatkowym drenem zakończonym z jednej strony szybko-złączką, a z drugiej  końcówką do podłączenia ze zbiornikiem. Zbiornik bez otworów umożliwiających przypadkową kontaminację i wydostanie się skażonego materiału. Kompatybilny z urządzeniem Renasys EZ Plus posiadanym przez Zamawiającego</t>
  </si>
  <si>
    <t>Dren w postaci miękkiego elastycznego kanału, zapobiegającego uszkodzeniom tkanek w trakcie terapii, zakończonym z jednej strony szybko-złączką, a z drugiej kątownikiem z prostokątną folia samoprzyleną z zaokrąglonymi nbrzegami - 1 szt, Kompatybilny z urządzeniem Renasys EZ Plus posiadanym przez Zamawiającego.</t>
  </si>
  <si>
    <t>Paroprzepuszczalny, transparentny opatrunek z folii poliuretanowej z systemem aplikacji, sterylny, w rozmiarze 15 cm x 20 cm</t>
  </si>
  <si>
    <t>Dren płaski 200 x 7 cm, Kompatybilny z urządzeniem Renasys EZ Plus posiadanym przez Zamawiającego</t>
  </si>
  <si>
    <t>Dot. pakietów, do których nie są wymagane próbki przy składaniu ofert</t>
  </si>
  <si>
    <t>Podsumowanie</t>
  </si>
  <si>
    <t>W celu potwierdzenia spełnienia wymagań Oferent jest zobowiązany dostarczyć próbki towaru (w ilości 1 szt lub 2 szt danej pozycji) na żądanie zamawiającego w terminie do 3 dni roboczych od momentu zawiadomienia pisemnego (fax) o takiej potrzebie.</t>
  </si>
  <si>
    <t>Wartość w €</t>
  </si>
  <si>
    <t>Pierścień malyugina Ø6,25 mm część robocza, na imjektorze jednorazowym</t>
  </si>
  <si>
    <t>Noże slit, zakrzywiony pod kątem 45°, szerokość ostrza 2,75mm, długi uchwyt - w miejscu trzymania noża część chropowata, ostrze matowe, górnie ostrzone, część tnąca przedłużona poza punkt kalibracji, trzonek mocowany do ostrza na stałe, kolor trzonka zarezerwowany dla danego modelu</t>
  </si>
  <si>
    <t>Noże crescent bevel up zakrzywiony pod kątem 45°, szerokość ostrza 2,0 - 2,5mm, długi uchwyt - w miejscu trzymania noża część chropowata, ostrze matowe, górnie ostrzone, część tnąca przedłużona poza punkt kalibracji, trzonek mocowany do ostrza na stałe, kolor trzonka zarezerwowany dla danego modelu</t>
  </si>
  <si>
    <t>Noże straigt, skośne ostrze 30°, długi uchwyt - w miejscu trzymania noża część chropowata, ostrze matowe, górnie ostrzone, trzonek mocowany do ostrza na stałe, kolor trzonka zarezerwowany dla danego modelu</t>
  </si>
  <si>
    <t>Strzykawka j.u. 5ml dwuczęściowa, skala co 0,2ml rozszerzana do 6ml, przezroczysty cylinder, tłok mleczny,  nazwa producenta na pojedynczej strzykawce, a'100szt</t>
  </si>
  <si>
    <t>Igła iniekcyjna j.u. 1,1x40 a 100szt krótko i długościęta opis j.w</t>
  </si>
  <si>
    <t>Igła iniekcyjna j.u. 1,2x40 a 100szt krótko i długościęta opis j.w</t>
  </si>
  <si>
    <t>Igła iniekcyjna bezpieczna j.u. 0,8x40 a 100 szt opis j.w.</t>
  </si>
  <si>
    <t>Igła iniekcyjne bezpieczna j.u. 0,7x30 a 100 szt opis j.w.</t>
  </si>
  <si>
    <t>Igła aspiracyjna ścięta centralnie pod kątem 45 stopni 1,2x40 ju.</t>
  </si>
  <si>
    <t>Igła iniekcyjna  bezpieczna j.u. 0,9 x40 a 100 szt opis j.w.</t>
  </si>
  <si>
    <t>Cewnik Latitude do badań motorycznych, anorektalny, jednorazowy, sterylny</t>
  </si>
  <si>
    <t>Cewnik Latitude do badań motorycznych, przełykowy, jednorazowy, sterylny</t>
  </si>
  <si>
    <t>Pakiet 32 - Siatki przepuklinowe</t>
  </si>
  <si>
    <t>Pakiet 33 - Zestawy do znieczuleń</t>
  </si>
  <si>
    <t>Pakiet 34 - Pieluchomajtki</t>
  </si>
  <si>
    <t>Pakiet 35 - Zestaw do cewnikowania</t>
  </si>
  <si>
    <t>Pakiet 36 - Zestaw do biopsji aspiracyjnej macicy</t>
  </si>
  <si>
    <t>Pakiet 37- Infusomat Space Line Standard</t>
  </si>
  <si>
    <t>Pakiet 38- Materiały hemostatyczne</t>
  </si>
  <si>
    <t>Pakiet 39- Cewnik do hemodializy</t>
  </si>
  <si>
    <t>Pakiet 40- Siatka do leczenia zaburzeń statyki dna miednicy</t>
  </si>
  <si>
    <t xml:space="preserve">Pakiet 41- Pierścienie okulistyczne dotorebkowe </t>
  </si>
  <si>
    <t>Pakiet 42- Pierścienie okulistyczne  typ malyugina</t>
  </si>
  <si>
    <t>Pakiet 43- Retraktory tęczówkowe</t>
  </si>
  <si>
    <t>Pakiet 44- Prowadniki urologiczne</t>
  </si>
  <si>
    <t xml:space="preserve">Pakiet 45- Proteza naczyniowa </t>
  </si>
  <si>
    <t>Pakiet 46- Obłożenia jednorazowe</t>
  </si>
  <si>
    <t>Pakiet 47- Cewnik Couvelair</t>
  </si>
  <si>
    <t>Pakiet 48- Cystofix</t>
  </si>
  <si>
    <t>Pakiet 49- Inne artykuły medyczne</t>
  </si>
  <si>
    <t>Pakiet 50- Cewniki Latitude</t>
  </si>
  <si>
    <t>Pakiet 51- Anoskop</t>
  </si>
  <si>
    <t>Pakiet 52- Koce samoogrzewające</t>
  </si>
  <si>
    <t>Pakiet 53- Etykiety do identyfikacji pacjentów</t>
  </si>
  <si>
    <t>Pakiet 54- Termometry medyczne</t>
  </si>
  <si>
    <t>Pakiet 55- Tace na leki</t>
  </si>
  <si>
    <t>Pakiet 56- Osprzęt do urzadzenia Renasys Plus EZ</t>
  </si>
  <si>
    <t>Marker chirurgiczny z wyskalowaną podziałką, sterylny</t>
  </si>
  <si>
    <t>Słoje do dobowej zbiórki moczu tzw. "Tulipan", plastikowe 2-2,5l z podziałką, z zakrywką</t>
  </si>
  <si>
    <t>Łaczniki do drenów typ Y,T i proste. Wykonane z przezroczystego tworzywa, jednorazowe, sterylne, rozmiary kodowane cyframi (oznaczenie na łączniku)</t>
  </si>
  <si>
    <t>po jednej szt z każdego typu</t>
  </si>
  <si>
    <t>1 szt</t>
  </si>
  <si>
    <t>Pakiet 57- Strzygarki chirurgiczne</t>
  </si>
  <si>
    <t>Strzygarka chirurgiczna z ruchoma głowicą, możliwość łatwego i szybkiego zakładania jednorazowych ostrzy na klik i bezdotykowego zdejmowania, usuwająca owłosienie (krótkie i długie, mokre i suche)  z każdej części ciała zapewniająca ciągłą pracę przez min. 60 minut po pełnym naładowaniu, bateria typ NiMH, spełniająca wymogi Dyrektywy 93/42/EEC, ładowarka w komlecie umożliwiająca ładowanie strzygarki w pozycji stojącej z diodą sygnalizującąproces ładowania. Możliwość łatwego czyszczenia i dezynfekcji na mokro</t>
  </si>
  <si>
    <t>Ostrza jednorazowe do strzygarek do w/w strzygarek. Sterylne, ostrza ruchome, odsunięte od skóry, do wszystkich rodzajów owłosienia i uniwersalne. Proste zakładanie na klik i bezdotykowe zdejmowanie ostrza, pakowane pojedyńczo, opakowanie typu blister-pack</t>
  </si>
  <si>
    <t>Ostrza do strzygarki kompatybilne ze stzygarką 3M model 9660 CHANGER</t>
  </si>
  <si>
    <t>Ostrza do strzygarki MediClip, jednorazowe, sterylne, pakowane pojedyńczo , opakowanie typu blister-pack, różne rodzaje ostrzy tj. do owłosienia krótkiego, długiego, gęstego, okolic wrażliwych, uniwersalne</t>
  </si>
  <si>
    <t>Taca na leki o wymiarach 430x325x60mm, zawiera 16 podstawek z miejscami na kieliszki i wsuwki na szczegółowy opis (nazwisko pacjenta, przepisane leki). W kolorze niebieskim lub białym.</t>
  </si>
  <si>
    <r>
      <t>Siatka chirurgiczna, laparoskopowe, przepuklinowe, monofilamentowa, polipropylenowa, gęstość porów 1,16x2,6mm, ciężar pow. 36g/m</t>
    </r>
    <r>
      <rPr>
        <sz val="9"/>
        <rFont val="Calibri"/>
        <family val="2"/>
        <charset val="238"/>
      </rPr>
      <t>², rozmiar 30x30cm</t>
    </r>
  </si>
  <si>
    <r>
      <t>Siatka chirurgiczna, laparoskopowe, przepuklinowe, monofilamentowa, polipropylenowa, gęstość porów 0,5x0,5mm, ciężar pow. 80g/m</t>
    </r>
    <r>
      <rPr>
        <sz val="9"/>
        <rFont val="Calibri"/>
        <family val="2"/>
        <charset val="238"/>
      </rPr>
      <t>², rozmiar 30x30cm</t>
    </r>
  </si>
  <si>
    <t>Narzędzie chirurgiczne - stapler jednorazowy 5mm, z 25 zszywkami wchłanialnymi, 20%polidioksanon, 80% kopolimeru L-lactidu i glikolu. Zszywki niskoprofilowe w kształcie litery V z nózkami czepnymi, o okresie podtrzymywania 48 tygodni, 50% podtrzymywania w okresie 15 tygodnia</t>
  </si>
  <si>
    <t>Uwaga do pakietu 58.</t>
  </si>
  <si>
    <t>Zamawiający wymaga dokumentów poświadczających parametry wraz z ofertą</t>
  </si>
  <si>
    <t>Przyrząd do podawania leków światłoczułych-bursztynowy, posiadający odpowietrznik z filtrem bakteryjnym i komorę kroplową wolna od PVC, bez zawartości ftalanów DEHP (informacja na opakowaniu). Wyposażony jest w łóacznik luer-lock umożliwiający szczelne połaczenie z kaniulą i uchwyt na dren. Dokładnie oznaczony na opakowaniu rodzaj aparatu i przeznaczenie</t>
  </si>
  <si>
    <t>Pakiet 58- Stapler jednorazowy</t>
  </si>
  <si>
    <t>Pakiet 59- Siatka chirurgiczna IPOM</t>
  </si>
  <si>
    <r>
      <t>Siatka chirurgiczna do zaopatrywania przepuklin brzusznych i pooperacyjnych IPOM, jednowarstwowe składające się z dwóch komponentów - polipropylenu w 12% od strony otrzewnej i PVDF w 88% od strony trzewi, z kolorowym wyznacznikiem do prawidłowej aplikacji, dwukierunkowa elastyczność, grubość 0,7mm, rozmiar porów w 80%&gt;1,0mm, waga 60g/m</t>
    </r>
    <r>
      <rPr>
        <sz val="9"/>
        <rFont val="Calibri"/>
        <family val="2"/>
        <charset val="238"/>
      </rPr>
      <t>²</t>
    </r>
    <r>
      <rPr>
        <sz val="9"/>
        <rFont val="Arial"/>
        <family val="2"/>
      </rPr>
      <t>, rozmiar 10x 15cm</t>
    </r>
  </si>
  <si>
    <t>Siatka chirurgiczna do zaopatrywania przepuklin brzusznych i pooperacyjnych IPOM, jednowarstwowe składające się z dwóch komponentów - polipropylenu w 12% od strony otrzewnej i PVDF w 88% od strony trzewi, z kolorowym wyznacznikiem do prawidłowej aplikacji, dwukierunkowa elastyczność, grubość 0,7mm, rozmiar porów w 80%&gt;1,0mm, waga 60g/m², rozmiar 15x 15cm</t>
  </si>
  <si>
    <t>Siatka chirurgiczna do zaopatrywania przepuklin brzusznych i pooperacyjnych IPOM, jednowarstwowe składające się z dwóch komponentów - polipropylenu w 12% od strony otrzewnej i PVDF w 88% od strony trzewi, z kolorowym wyznacznikiem do prawidłowej aplikacji, dwukierunkowa elastyczność, grubość 0,7mm, rozmiar porów w 80%&gt;1,0mm, waga 60g/m², rozmiar 15x 20cm</t>
  </si>
  <si>
    <t>Siatka chirurgiczna do zaopatrywania przepuklin brzusznych i pooperacyjnych IPOM, jednowarstwowe składające się z dwóch komponentów - polipropylenu w 12% od strony otrzewnej i PVDF w 88% od strony trzewi, z kolorowym wyznacznikiem do prawidłowej aplikacji, dwukierunkowa elastyczność, grubość 0,7mm, rozmiar porów w 80%&gt;1,0mm, waga 60g/m², rozmiar 20x 20cm</t>
  </si>
  <si>
    <t>Uwaga do pakietu 59.</t>
  </si>
  <si>
    <t>3 szt</t>
  </si>
  <si>
    <t>Kateter do embolektomii - 3F, 4F lub 5F,  dł - 80cm, jałowy, nietoksyczny, apirogenny, jednokanałowy z balonikiem</t>
  </si>
  <si>
    <t>Pakiet 60-Kateter do embolektomii</t>
  </si>
  <si>
    <t>Uwaga do pakietu nr 60</t>
  </si>
  <si>
    <t>Strzykawka j.u. 2ml dwuczęściowa, skala co 0,1ml rozszerzana do 2,5 ml, przezroczysty cylinder, tłok mleczny,  nazwa producenta na pojedynczej strzykawce, a'100szt</t>
  </si>
  <si>
    <t>Strzykawka j.u. 10 ml dwuczęściowa, skala co 0,5 ml rozszerzana do 11ml, przezroczysty cylinder, tłok mleczny,  nazwa producenta na pojedynczej strzykawce, a'100szt</t>
  </si>
  <si>
    <t>Strzykawka j.u. 20ml dwuczęściowa, skala co 1 ml rozszerzana do 24ml, przezroczysty cylinder, tłok mleczny,  nazwa producenta na pojedynczej strzykawce, a'100szt</t>
  </si>
  <si>
    <t>Igła iniekcyjna j.u.  0,5x25 a 100szt  niepirogenne, sterylne, data ważności i produkcji na opakowaniu, nietoksyczne, posiadające kod kolorów na opakowaniu jednostkowym i zbiorczym odpowiadający rozmiarowi igły, zaznaczony rodzaj ścięcia igły na opakowaniu jednostkowym, Wszystkie igły poz. 19-32 od jednego producenta.</t>
  </si>
  <si>
    <t>Nakładka na palec z haczykiem do amniotomii a 100 szt</t>
  </si>
  <si>
    <t>Wycena szcunkowa i opis wymagań minimalnych z ilością przewidywanego zużycia w okresie jednego roku</t>
  </si>
  <si>
    <t>Kateter do embolektomii - 2F, 3F lub 4F,  dł - 40cm, jałowy, nietoksyczny, apirogenny, jednokanałowy z balonikiem</t>
  </si>
  <si>
    <t>Golarki jednorazowe, podwójne ostrze, precyzyjnie i dokładnie golące pole operacyjne</t>
  </si>
  <si>
    <t xml:space="preserve">Igła 25G  dł. 88-90 mm do znieczulenia podpajęczynókowego typu Pencil Point  z igłą prowadzącą 20G/35 mm, z mandrynem szczelnie wypełniającym światło igły  oraz przezroczystym uchwytem z pryzmatem zmieniającym kolor  w momencie  kontaktu z płynem mózgowo – rdzeniowym.                                                              Uchwyt igły ze znacznikiem wskazującym pozycję otworu ujścia igły, uchwyt mandrynu w kolorze odpowiadającym kodowi rozmiarów.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</si>
</sst>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_ ;[Red]\-#,##0.00,"/>
    <numFmt numFmtId="165" formatCode="#,##0_ ;[Red]\-#,##0,"/>
    <numFmt numFmtId="166" formatCode="#,###.00"/>
  </numFmts>
  <fonts count="31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color rgb="FF7030A0"/>
      <name val="Arial"/>
      <family val="2"/>
    </font>
    <font>
      <sz val="9"/>
      <color rgb="FF7030A0"/>
      <name val="Arial"/>
      <family val="2"/>
    </font>
    <font>
      <b/>
      <sz val="8"/>
      <color rgb="FF7030A0"/>
      <name val="Arial"/>
      <family val="2"/>
      <charset val="238"/>
    </font>
    <font>
      <sz val="9"/>
      <name val="Calibri"/>
      <family val="2"/>
      <charset val="238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9"/>
      <color rgb="FFFF0000"/>
      <name val="Arial"/>
      <family val="2"/>
    </font>
    <font>
      <sz val="8"/>
      <name val="Arial"/>
      <family val="2"/>
      <charset val="238"/>
    </font>
    <font>
      <sz val="7"/>
      <name val="Arial"/>
      <family val="2"/>
    </font>
    <font>
      <b/>
      <sz val="12"/>
      <name val="Arial"/>
      <family val="2"/>
      <charset val="238"/>
    </font>
    <font>
      <sz val="10"/>
      <name val="Arial CE"/>
      <charset val="238"/>
    </font>
    <font>
      <sz val="9"/>
      <color rgb="FFFF0000"/>
      <name val="Arial"/>
      <family val="2"/>
      <charset val="238"/>
    </font>
    <font>
      <b/>
      <sz val="10"/>
      <color indexed="10"/>
      <name val="Arial"/>
      <family val="2"/>
      <charset val="238"/>
    </font>
    <font>
      <u/>
      <sz val="10"/>
      <name val="Arial"/>
      <family val="2"/>
    </font>
    <font>
      <b/>
      <sz val="9"/>
      <color theme="3"/>
      <name val="Arial"/>
      <family val="2"/>
      <charset val="238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</cellStyleXfs>
  <cellXfs count="692">
    <xf numFmtId="0" fontId="0" fillId="0" borderId="0" xfId="0"/>
    <xf numFmtId="0" fontId="2" fillId="0" borderId="0" xfId="0" applyFont="1"/>
    <xf numFmtId="1" fontId="2" fillId="0" borderId="0" xfId="0" applyNumberFormat="1" applyFont="1"/>
    <xf numFmtId="4" fontId="2" fillId="0" borderId="0" xfId="0" applyNumberFormat="1" applyFont="1"/>
    <xf numFmtId="0" fontId="2" fillId="0" borderId="0" xfId="0" applyFont="1" applyAlignment="1">
      <alignment wrapText="1"/>
    </xf>
    <xf numFmtId="0" fontId="3" fillId="0" borderId="0" xfId="0" applyFont="1" applyBorder="1"/>
    <xf numFmtId="0" fontId="4" fillId="0" borderId="0" xfId="0" applyFont="1" applyFill="1" applyBorder="1"/>
    <xf numFmtId="0" fontId="5" fillId="0" borderId="0" xfId="4" applyFont="1" applyFill="1" applyBorder="1" applyAlignment="1">
      <alignment wrapText="1"/>
    </xf>
    <xf numFmtId="0" fontId="4" fillId="0" borderId="0" xfId="4" applyFont="1" applyFill="1" applyBorder="1" applyAlignment="1">
      <alignment wrapText="1"/>
    </xf>
    <xf numFmtId="1" fontId="4" fillId="0" borderId="0" xfId="0" applyNumberFormat="1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center"/>
    </xf>
    <xf numFmtId="4" fontId="4" fillId="0" borderId="0" xfId="0" applyNumberFormat="1" applyFont="1" applyFill="1" applyBorder="1" applyAlignment="1" applyProtection="1">
      <alignment vertical="center" wrapText="1"/>
    </xf>
    <xf numFmtId="4" fontId="4" fillId="0" borderId="0" xfId="0" applyNumberFormat="1" applyFont="1" applyFill="1" applyBorder="1"/>
    <xf numFmtId="4" fontId="4" fillId="0" borderId="0" xfId="1" applyNumberFormat="1" applyFont="1" applyFill="1" applyBorder="1" applyAlignment="1" applyProtection="1"/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1" fontId="5" fillId="2" borderId="1" xfId="0" applyNumberFormat="1" applyFont="1" applyFill="1" applyBorder="1" applyAlignment="1">
      <alignment horizont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/>
    </xf>
    <xf numFmtId="4" fontId="5" fillId="2" borderId="1" xfId="1" applyNumberFormat="1" applyFont="1" applyFill="1" applyBorder="1" applyAlignment="1" applyProtection="1">
      <alignment horizontal="center" wrapText="1"/>
    </xf>
    <xf numFmtId="4" fontId="5" fillId="2" borderId="1" xfId="0" applyNumberFormat="1" applyFont="1" applyFill="1" applyBorder="1" applyAlignment="1">
      <alignment horizontal="center" wrapText="1"/>
    </xf>
    <xf numFmtId="0" fontId="7" fillId="3" borderId="1" xfId="0" applyFont="1" applyFill="1" applyBorder="1" applyAlignment="1">
      <alignment wrapText="1"/>
    </xf>
    <xf numFmtId="0" fontId="6" fillId="0" borderId="1" xfId="0" applyFont="1" applyFill="1" applyBorder="1" applyAlignment="1">
      <alignment vertical="center"/>
    </xf>
    <xf numFmtId="0" fontId="6" fillId="0" borderId="2" xfId="4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 applyProtection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 applyProtection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6" fillId="0" borderId="4" xfId="0" applyFont="1" applyFill="1" applyBorder="1" applyAlignment="1">
      <alignment vertical="center"/>
    </xf>
    <xf numFmtId="0" fontId="6" fillId="0" borderId="5" xfId="4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/>
    </xf>
    <xf numFmtId="4" fontId="7" fillId="0" borderId="8" xfId="0" applyNumberFormat="1" applyFont="1" applyFill="1" applyBorder="1" applyAlignment="1" applyProtection="1">
      <alignment horizontal="center" vertical="center" wrapText="1"/>
    </xf>
    <xf numFmtId="9" fontId="6" fillId="0" borderId="9" xfId="0" applyNumberFormat="1" applyFont="1" applyFill="1" applyBorder="1" applyAlignment="1">
      <alignment horizontal="center" vertical="center"/>
    </xf>
    <xf numFmtId="0" fontId="6" fillId="0" borderId="1" xfId="4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4" fontId="7" fillId="0" borderId="10" xfId="0" applyNumberFormat="1" applyFont="1" applyFill="1" applyBorder="1" applyAlignment="1" applyProtection="1">
      <alignment horizontal="center" vertical="center" wrapText="1"/>
    </xf>
    <xf numFmtId="0" fontId="4" fillId="0" borderId="0" xfId="4" applyFont="1" applyFill="1" applyBorder="1" applyAlignment="1">
      <alignment vertical="top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/>
    </xf>
    <xf numFmtId="4" fontId="3" fillId="0" borderId="11" xfId="0" applyNumberFormat="1" applyFont="1" applyFill="1" applyBorder="1" applyAlignment="1" applyProtection="1">
      <alignment horizontal="center" vertical="center" wrapText="1"/>
    </xf>
    <xf numFmtId="4" fontId="3" fillId="0" borderId="1" xfId="1" applyNumberFormat="1" applyFont="1" applyFill="1" applyBorder="1" applyAlignment="1" applyProtection="1">
      <alignment horizontal="center"/>
    </xf>
    <xf numFmtId="4" fontId="3" fillId="0" borderId="1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wrapText="1"/>
    </xf>
    <xf numFmtId="1" fontId="4" fillId="0" borderId="0" xfId="0" applyNumberFormat="1" applyFont="1" applyFill="1" applyBorder="1"/>
    <xf numFmtId="0" fontId="9" fillId="0" borderId="2" xfId="0" applyFont="1" applyFill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right" vertical="center"/>
    </xf>
    <xf numFmtId="4" fontId="9" fillId="0" borderId="1" xfId="0" applyNumberFormat="1" applyFont="1" applyBorder="1" applyAlignment="1">
      <alignment vertical="center"/>
    </xf>
    <xf numFmtId="9" fontId="9" fillId="0" borderId="1" xfId="0" applyNumberFormat="1" applyFont="1" applyFill="1" applyBorder="1" applyAlignment="1">
      <alignment horizontal="center" vertical="center"/>
    </xf>
    <xf numFmtId="4" fontId="9" fillId="0" borderId="1" xfId="1" applyNumberFormat="1" applyFont="1" applyFill="1" applyBorder="1" applyAlignment="1" applyProtection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3" fontId="9" fillId="0" borderId="1" xfId="0" applyNumberFormat="1" applyFont="1" applyFill="1" applyBorder="1" applyAlignment="1" applyProtection="1">
      <alignment vertical="center" wrapText="1"/>
    </xf>
    <xf numFmtId="3" fontId="9" fillId="0" borderId="1" xfId="0" applyNumberFormat="1" applyFont="1" applyFill="1" applyBorder="1" applyAlignment="1" applyProtection="1">
      <alignment vertical="center" wrapText="1"/>
      <protection locked="0"/>
    </xf>
    <xf numFmtId="4" fontId="9" fillId="0" borderId="1" xfId="0" applyNumberFormat="1" applyFont="1" applyFill="1" applyBorder="1" applyAlignment="1" applyProtection="1">
      <alignment horizontal="right" vertical="center" wrapText="1"/>
    </xf>
    <xf numFmtId="0" fontId="10" fillId="0" borderId="1" xfId="0" applyFont="1" applyFill="1" applyBorder="1" applyAlignment="1">
      <alignment vertical="center" wrapText="1"/>
    </xf>
    <xf numFmtId="1" fontId="9" fillId="0" borderId="1" xfId="0" applyNumberFormat="1" applyFont="1" applyBorder="1" applyAlignment="1">
      <alignment vertical="center"/>
    </xf>
    <xf numFmtId="4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" fontId="9" fillId="0" borderId="0" xfId="0" applyNumberFormat="1" applyFont="1" applyAlignment="1">
      <alignment vertical="center"/>
    </xf>
    <xf numFmtId="4" fontId="12" fillId="0" borderId="1" xfId="0" applyNumberFormat="1" applyFont="1" applyFill="1" applyBorder="1" applyAlignment="1" applyProtection="1">
      <alignment horizontal="center" vertical="center" wrapText="1"/>
    </xf>
    <xf numFmtId="4" fontId="12" fillId="0" borderId="0" xfId="0" applyNumberFormat="1" applyFont="1" applyFill="1" applyBorder="1" applyAlignment="1" applyProtection="1">
      <alignment horizontal="center" vertical="center" wrapText="1"/>
    </xf>
    <xf numFmtId="4" fontId="12" fillId="0" borderId="1" xfId="1" applyNumberFormat="1" applyFont="1" applyFill="1" applyBorder="1" applyAlignment="1" applyProtection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 applyProtection="1">
      <alignment horizontal="center" vertical="center" wrapText="1"/>
    </xf>
    <xf numFmtId="4" fontId="5" fillId="0" borderId="0" xfId="1" applyNumberFormat="1" applyFont="1" applyFill="1" applyBorder="1" applyAlignment="1" applyProtection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wrapText="1"/>
    </xf>
    <xf numFmtId="0" fontId="4" fillId="0" borderId="0" xfId="0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4" fontId="5" fillId="2" borderId="1" xfId="1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/>
    <xf numFmtId="0" fontId="2" fillId="0" borderId="1" xfId="4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 applyProtection="1">
      <alignment wrapText="1"/>
    </xf>
    <xf numFmtId="4" fontId="6" fillId="0" borderId="1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Alignment="1">
      <alignment vertical="center"/>
    </xf>
    <xf numFmtId="1" fontId="6" fillId="0" borderId="0" xfId="0" applyNumberFormat="1" applyFont="1" applyAlignment="1">
      <alignment vertical="center"/>
    </xf>
    <xf numFmtId="4" fontId="3" fillId="0" borderId="1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>
      <alignment horizontal="center" vertical="center" wrapText="1"/>
    </xf>
    <xf numFmtId="4" fontId="3" fillId="0" borderId="1" xfId="1" applyNumberFormat="1" applyFont="1" applyFill="1" applyBorder="1" applyAlignment="1" applyProtection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/>
    <xf numFmtId="0" fontId="6" fillId="0" borderId="1" xfId="4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1" fontId="6" fillId="0" borderId="1" xfId="0" applyNumberFormat="1" applyFont="1" applyBorder="1"/>
    <xf numFmtId="4" fontId="6" fillId="0" borderId="3" xfId="0" applyNumberFormat="1" applyFont="1" applyFill="1" applyBorder="1" applyAlignment="1" applyProtection="1">
      <alignment horizontal="right" vertical="center" wrapText="1"/>
    </xf>
    <xf numFmtId="9" fontId="6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3" xfId="4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4" fontId="6" fillId="0" borderId="1" xfId="2" applyNumberFormat="1" applyFont="1" applyFill="1" applyBorder="1" applyAlignment="1" applyProtection="1">
      <alignment horizontal="right" vertical="center" wrapText="1"/>
    </xf>
    <xf numFmtId="9" fontId="6" fillId="0" borderId="1" xfId="3" applyFont="1" applyFill="1" applyBorder="1" applyAlignment="1">
      <alignment horizontal="center" vertical="center" wrapText="1"/>
    </xf>
    <xf numFmtId="4" fontId="6" fillId="0" borderId="1" xfId="2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5" applyFont="1" applyFill="1" applyBorder="1" applyAlignment="1">
      <alignment vertical="center" wrapText="1"/>
    </xf>
    <xf numFmtId="0" fontId="6" fillId="0" borderId="10" xfId="4" applyFont="1" applyFill="1" applyBorder="1" applyAlignment="1">
      <alignment horizontal="center" vertical="center" wrapText="1"/>
    </xf>
    <xf numFmtId="1" fontId="6" fillId="0" borderId="13" xfId="0" applyNumberFormat="1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vertical="center" wrapText="1"/>
    </xf>
    <xf numFmtId="0" fontId="6" fillId="0" borderId="1" xfId="4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right" vertical="center" wrapText="1"/>
    </xf>
    <xf numFmtId="0" fontId="6" fillId="0" borderId="0" xfId="0" applyFont="1"/>
    <xf numFmtId="0" fontId="6" fillId="0" borderId="0" xfId="0" applyFont="1" applyBorder="1"/>
    <xf numFmtId="1" fontId="6" fillId="0" borderId="0" xfId="0" applyNumberFormat="1" applyFont="1"/>
    <xf numFmtId="0" fontId="6" fillId="0" borderId="1" xfId="0" applyFont="1" applyBorder="1" applyAlignment="1">
      <alignment wrapText="1"/>
    </xf>
    <xf numFmtId="0" fontId="2" fillId="0" borderId="0" xfId="0" applyFont="1" applyBorder="1"/>
    <xf numFmtId="0" fontId="6" fillId="0" borderId="1" xfId="0" applyFont="1" applyFill="1" applyBorder="1"/>
    <xf numFmtId="4" fontId="6" fillId="0" borderId="1" xfId="0" applyNumberFormat="1" applyFont="1" applyFill="1" applyBorder="1" applyAlignment="1" applyProtection="1">
      <alignment vertical="center" wrapText="1"/>
    </xf>
    <xf numFmtId="165" fontId="6" fillId="0" borderId="1" xfId="0" applyNumberFormat="1" applyFont="1" applyFill="1" applyBorder="1" applyAlignment="1">
      <alignment vertical="center"/>
    </xf>
    <xf numFmtId="4" fontId="6" fillId="0" borderId="1" xfId="1" applyNumberFormat="1" applyFont="1" applyFill="1" applyBorder="1" applyAlignment="1" applyProtection="1">
      <alignment vertical="center"/>
    </xf>
    <xf numFmtId="4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4" fontId="5" fillId="0" borderId="11" xfId="0" applyNumberFormat="1" applyFont="1" applyFill="1" applyBorder="1" applyAlignment="1" applyProtection="1">
      <alignment horizontal="center" vertical="center" wrapText="1"/>
    </xf>
    <xf numFmtId="4" fontId="5" fillId="0" borderId="1" xfId="1" applyNumberFormat="1" applyFont="1" applyFill="1" applyBorder="1" applyAlignment="1" applyProtection="1">
      <alignment horizontal="center"/>
    </xf>
    <xf numFmtId="4" fontId="5" fillId="0" borderId="1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right" wrapText="1"/>
    </xf>
    <xf numFmtId="2" fontId="4" fillId="0" borderId="0" xfId="0" applyNumberFormat="1" applyFont="1" applyFill="1" applyBorder="1"/>
    <xf numFmtId="164" fontId="4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wrapText="1"/>
    </xf>
    <xf numFmtId="4" fontId="5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3" fontId="6" fillId="0" borderId="1" xfId="0" applyNumberFormat="1" applyFont="1" applyFill="1" applyBorder="1" applyAlignment="1" applyProtection="1">
      <alignment wrapText="1"/>
      <protection locked="0"/>
    </xf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vertical="center"/>
    </xf>
    <xf numFmtId="1" fontId="6" fillId="0" borderId="1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9" fontId="6" fillId="0" borderId="2" xfId="0" applyNumberFormat="1" applyFont="1" applyBorder="1" applyAlignment="1">
      <alignment vertical="center"/>
    </xf>
    <xf numFmtId="0" fontId="6" fillId="0" borderId="3" xfId="0" applyFont="1" applyBorder="1" applyAlignment="1">
      <alignment wrapText="1"/>
    </xf>
    <xf numFmtId="166" fontId="6" fillId="0" borderId="12" xfId="1" applyNumberFormat="1" applyFont="1" applyFill="1" applyBorder="1" applyAlignment="1" applyProtection="1">
      <alignment vertical="center"/>
    </xf>
    <xf numFmtId="1" fontId="6" fillId="0" borderId="12" xfId="1" applyNumberFormat="1" applyFont="1" applyFill="1" applyBorder="1" applyAlignment="1" applyProtection="1">
      <alignment vertical="center"/>
    </xf>
    <xf numFmtId="4" fontId="6" fillId="0" borderId="12" xfId="1" applyNumberFormat="1" applyFont="1" applyFill="1" applyBorder="1" applyAlignment="1" applyProtection="1">
      <alignment vertical="center"/>
    </xf>
    <xf numFmtId="9" fontId="6" fillId="0" borderId="13" xfId="1" applyNumberFormat="1" applyFont="1" applyFill="1" applyBorder="1" applyAlignment="1" applyProtection="1">
      <alignment vertical="center"/>
    </xf>
    <xf numFmtId="4" fontId="6" fillId="0" borderId="1" xfId="0" applyNumberFormat="1" applyFont="1" applyBorder="1"/>
    <xf numFmtId="9" fontId="6" fillId="0" borderId="2" xfId="0" applyNumberFormat="1" applyFont="1" applyBorder="1"/>
    <xf numFmtId="0" fontId="2" fillId="0" borderId="11" xfId="0" applyFont="1" applyBorder="1"/>
    <xf numFmtId="1" fontId="2" fillId="0" borderId="11" xfId="0" applyNumberFormat="1" applyFont="1" applyBorder="1"/>
    <xf numFmtId="9" fontId="2" fillId="0" borderId="11" xfId="0" applyNumberFormat="1" applyFont="1" applyBorder="1"/>
    <xf numFmtId="4" fontId="3" fillId="0" borderId="1" xfId="1" applyNumberFormat="1" applyFont="1" applyFill="1" applyBorder="1" applyAlignment="1" applyProtection="1">
      <alignment vertical="center"/>
    </xf>
    <xf numFmtId="1" fontId="2" fillId="0" borderId="0" xfId="0" applyNumberFormat="1" applyFont="1" applyBorder="1"/>
    <xf numFmtId="4" fontId="2" fillId="0" borderId="0" xfId="0" applyNumberFormat="1" applyFont="1" applyBorder="1"/>
    <xf numFmtId="0" fontId="2" fillId="0" borderId="14" xfId="0" applyFont="1" applyBorder="1"/>
    <xf numFmtId="0" fontId="2" fillId="0" borderId="15" xfId="0" applyFont="1" applyBorder="1"/>
    <xf numFmtId="1" fontId="2" fillId="0" borderId="15" xfId="0" applyNumberFormat="1" applyFont="1" applyBorder="1"/>
    <xf numFmtId="4" fontId="2" fillId="0" borderId="15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4" fontId="4" fillId="0" borderId="12" xfId="1" applyNumberFormat="1" applyFont="1" applyFill="1" applyBorder="1" applyAlignment="1" applyProtection="1"/>
    <xf numFmtId="4" fontId="4" fillId="0" borderId="13" xfId="1" applyNumberFormat="1" applyFont="1" applyFill="1" applyBorder="1" applyAlignment="1" applyProtection="1"/>
    <xf numFmtId="3" fontId="2" fillId="0" borderId="1" xfId="0" applyNumberFormat="1" applyFont="1" applyFill="1" applyBorder="1" applyAlignment="1" applyProtection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11" xfId="0" applyFont="1" applyBorder="1" applyAlignment="1">
      <alignment wrapText="1"/>
    </xf>
    <xf numFmtId="4" fontId="2" fillId="0" borderId="11" xfId="0" applyNumberFormat="1" applyFont="1" applyBorder="1"/>
    <xf numFmtId="1" fontId="2" fillId="0" borderId="1" xfId="0" applyNumberFormat="1" applyFont="1" applyBorder="1"/>
    <xf numFmtId="4" fontId="5" fillId="0" borderId="1" xfId="1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4" fillId="0" borderId="0" xfId="4" applyFont="1" applyFill="1" applyBorder="1" applyAlignment="1">
      <alignment horizontal="center" wrapText="1"/>
    </xf>
    <xf numFmtId="1" fontId="4" fillId="0" borderId="0" xfId="4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0" fontId="1" fillId="0" borderId="1" xfId="6" applyBorder="1"/>
    <xf numFmtId="0" fontId="4" fillId="0" borderId="16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 applyProtection="1">
      <alignment vertical="center" wrapText="1"/>
    </xf>
    <xf numFmtId="165" fontId="4" fillId="0" borderId="1" xfId="0" applyNumberFormat="1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/>
    </xf>
    <xf numFmtId="165" fontId="4" fillId="0" borderId="9" xfId="0" applyNumberFormat="1" applyFont="1" applyFill="1" applyBorder="1" applyAlignment="1">
      <alignment vertical="center"/>
    </xf>
    <xf numFmtId="0" fontId="4" fillId="0" borderId="18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horizontal="center" vertical="center"/>
    </xf>
    <xf numFmtId="165" fontId="4" fillId="0" borderId="19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horizontal="center" vertical="center"/>
    </xf>
    <xf numFmtId="165" fontId="4" fillId="0" borderId="2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wrapText="1"/>
    </xf>
    <xf numFmtId="1" fontId="14" fillId="0" borderId="0" xfId="0" applyNumberFormat="1" applyFont="1" applyFill="1" applyBorder="1"/>
    <xf numFmtId="4" fontId="14" fillId="0" borderId="0" xfId="0" applyNumberFormat="1" applyFont="1" applyFill="1" applyBorder="1" applyAlignment="1">
      <alignment horizontal="center"/>
    </xf>
    <xf numFmtId="4" fontId="14" fillId="0" borderId="0" xfId="0" applyNumberFormat="1" applyFont="1" applyFill="1" applyBorder="1" applyAlignment="1" applyProtection="1">
      <alignment vertical="center" wrapText="1"/>
    </xf>
    <xf numFmtId="4" fontId="14" fillId="0" borderId="0" xfId="0" applyNumberFormat="1" applyFont="1" applyFill="1" applyBorder="1"/>
    <xf numFmtId="4" fontId="14" fillId="0" borderId="0" xfId="1" applyNumberFormat="1" applyFont="1" applyFill="1" applyBorder="1" applyAlignment="1" applyProtection="1"/>
    <xf numFmtId="0" fontId="15" fillId="0" borderId="0" xfId="0" applyFont="1" applyFill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16" fillId="0" borderId="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/>
    </xf>
    <xf numFmtId="9" fontId="4" fillId="0" borderId="1" xfId="0" applyNumberFormat="1" applyFont="1" applyFill="1" applyBorder="1" applyAlignment="1">
      <alignment horizontal="right" vertical="center"/>
    </xf>
    <xf numFmtId="4" fontId="4" fillId="0" borderId="12" xfId="1" applyNumberFormat="1" applyFont="1" applyFill="1" applyBorder="1" applyAlignment="1" applyProtection="1">
      <alignment horizontal="right" vertical="center"/>
    </xf>
    <xf numFmtId="4" fontId="4" fillId="0" borderId="13" xfId="1" applyNumberFormat="1" applyFont="1" applyFill="1" applyBorder="1" applyAlignment="1" applyProtection="1">
      <alignment horizontal="right" vertical="center"/>
    </xf>
    <xf numFmtId="0" fontId="15" fillId="0" borderId="1" xfId="0" applyFont="1" applyFill="1" applyBorder="1" applyAlignment="1">
      <alignment wrapText="1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 applyProtection="1">
      <alignment vertical="center" wrapText="1"/>
    </xf>
    <xf numFmtId="165" fontId="5" fillId="0" borderId="1" xfId="0" applyNumberFormat="1" applyFont="1" applyFill="1" applyBorder="1" applyAlignment="1">
      <alignment vertical="center"/>
    </xf>
    <xf numFmtId="4" fontId="5" fillId="0" borderId="1" xfId="1" applyNumberFormat="1" applyFont="1" applyFill="1" applyBorder="1" applyAlignment="1" applyProtection="1"/>
    <xf numFmtId="0" fontId="4" fillId="0" borderId="0" xfId="0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center" vertical="center" wrapText="1"/>
    </xf>
    <xf numFmtId="1" fontId="4" fillId="0" borderId="19" xfId="0" applyNumberFormat="1" applyFont="1" applyFill="1" applyBorder="1" applyAlignment="1">
      <alignment horizontal="center" vertical="center" wrapText="1"/>
    </xf>
    <xf numFmtId="0" fontId="4" fillId="0" borderId="0" xfId="4" applyFont="1" applyFill="1" applyBorder="1" applyAlignment="1">
      <alignment vertical="center" wrapText="1"/>
    </xf>
    <xf numFmtId="0" fontId="4" fillId="0" borderId="0" xfId="4" applyFont="1" applyFill="1" applyBorder="1" applyAlignment="1">
      <alignment horizontal="left" vertical="center" wrapText="1"/>
    </xf>
    <xf numFmtId="0" fontId="4" fillId="0" borderId="0" xfId="4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vertical="center"/>
    </xf>
    <xf numFmtId="0" fontId="4" fillId="0" borderId="18" xfId="4" applyFont="1" applyFill="1" applyBorder="1" applyAlignment="1">
      <alignment vertical="center" wrapText="1"/>
    </xf>
    <xf numFmtId="0" fontId="4" fillId="0" borderId="1" xfId="4" applyFont="1" applyFill="1" applyBorder="1" applyAlignment="1">
      <alignment vertical="center" wrapText="1"/>
    </xf>
    <xf numFmtId="0" fontId="4" fillId="0" borderId="21" xfId="4" applyFont="1" applyFill="1" applyBorder="1" applyAlignment="1">
      <alignment horizontal="center" vertical="center"/>
    </xf>
    <xf numFmtId="1" fontId="4" fillId="0" borderId="19" xfId="4" applyNumberFormat="1" applyFont="1" applyFill="1" applyBorder="1" applyAlignment="1">
      <alignment horizontal="center" vertical="center"/>
    </xf>
    <xf numFmtId="4" fontId="4" fillId="0" borderId="1" xfId="1" applyNumberFormat="1" applyFont="1" applyFill="1" applyBorder="1" applyAlignment="1" applyProtection="1"/>
    <xf numFmtId="0" fontId="4" fillId="0" borderId="18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center" vertical="center"/>
    </xf>
    <xf numFmtId="1" fontId="4" fillId="0" borderId="17" xfId="0" applyNumberFormat="1" applyFont="1" applyFill="1" applyBorder="1" applyAlignment="1">
      <alignment horizontal="right" vertical="center"/>
    </xf>
    <xf numFmtId="0" fontId="4" fillId="0" borderId="2" xfId="4" applyFont="1" applyFill="1" applyBorder="1" applyAlignment="1">
      <alignment vertical="center" wrapText="1"/>
    </xf>
    <xf numFmtId="0" fontId="4" fillId="0" borderId="3" xfId="4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wrapText="1"/>
    </xf>
    <xf numFmtId="0" fontId="4" fillId="0" borderId="4" xfId="0" applyFont="1" applyFill="1" applyBorder="1"/>
    <xf numFmtId="0" fontId="6" fillId="0" borderId="13" xfId="4" applyFont="1" applyFill="1" applyBorder="1" applyAlignment="1">
      <alignment wrapText="1"/>
    </xf>
    <xf numFmtId="0" fontId="4" fillId="0" borderId="6" xfId="4" applyFont="1" applyFill="1" applyBorder="1" applyAlignment="1">
      <alignment wrapText="1"/>
    </xf>
    <xf numFmtId="0" fontId="4" fillId="0" borderId="10" xfId="0" applyFont="1" applyFill="1" applyBorder="1" applyAlignment="1">
      <alignment vertical="center"/>
    </xf>
    <xf numFmtId="1" fontId="4" fillId="0" borderId="12" xfId="0" applyNumberFormat="1" applyFont="1" applyFill="1" applyBorder="1" applyAlignment="1">
      <alignment horizontal="center" vertical="center"/>
    </xf>
    <xf numFmtId="4" fontId="4" fillId="0" borderId="12" xfId="0" applyNumberFormat="1" applyFont="1" applyFill="1" applyBorder="1" applyAlignment="1" applyProtection="1">
      <alignment vertical="center" wrapText="1"/>
    </xf>
    <xf numFmtId="4" fontId="4" fillId="0" borderId="22" xfId="1" applyNumberFormat="1" applyFont="1" applyFill="1" applyBorder="1" applyAlignment="1" applyProtection="1">
      <alignment vertical="center"/>
    </xf>
    <xf numFmtId="4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/>
    <xf numFmtId="0" fontId="6" fillId="0" borderId="1" xfId="4" applyFont="1" applyFill="1" applyBorder="1" applyAlignment="1">
      <alignment wrapText="1"/>
    </xf>
    <xf numFmtId="0" fontId="4" fillId="0" borderId="1" xfId="4" applyFont="1" applyFill="1" applyBorder="1" applyAlignment="1">
      <alignment wrapText="1"/>
    </xf>
    <xf numFmtId="4" fontId="4" fillId="0" borderId="21" xfId="1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>
      <alignment vertical="top" wrapText="1"/>
    </xf>
    <xf numFmtId="4" fontId="5" fillId="0" borderId="1" xfId="0" applyNumberFormat="1" applyFont="1" applyFill="1" applyBorder="1" applyAlignment="1" applyProtection="1">
      <alignment horizontal="center" vertical="center" wrapText="1"/>
    </xf>
    <xf numFmtId="165" fontId="4" fillId="0" borderId="2" xfId="0" applyNumberFormat="1" applyFont="1" applyFill="1" applyBorder="1" applyAlignment="1">
      <alignment vertical="center"/>
    </xf>
    <xf numFmtId="4" fontId="4" fillId="0" borderId="1" xfId="1" applyNumberFormat="1" applyFont="1" applyFill="1" applyBorder="1" applyAlignment="1" applyProtection="1">
      <alignment vertical="center"/>
    </xf>
    <xf numFmtId="0" fontId="6" fillId="0" borderId="3" xfId="0" applyFont="1" applyFill="1" applyBorder="1" applyAlignment="1">
      <alignment vertical="center" wrapText="1"/>
    </xf>
    <xf numFmtId="0" fontId="5" fillId="0" borderId="0" xfId="4" applyFont="1" applyFill="1" applyBorder="1" applyAlignment="1">
      <alignment vertical="top" wrapText="1"/>
    </xf>
    <xf numFmtId="0" fontId="4" fillId="0" borderId="0" xfId="4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 applyProtection="1">
      <alignment vertical="center" wrapText="1"/>
    </xf>
    <xf numFmtId="4" fontId="4" fillId="0" borderId="11" xfId="0" applyNumberFormat="1" applyFont="1" applyFill="1" applyBorder="1" applyAlignment="1" applyProtection="1">
      <alignment vertical="center" wrapText="1"/>
    </xf>
    <xf numFmtId="0" fontId="6" fillId="0" borderId="2" xfId="0" applyFont="1" applyFill="1" applyBorder="1" applyAlignment="1">
      <alignment wrapText="1"/>
    </xf>
    <xf numFmtId="0" fontId="4" fillId="0" borderId="1" xfId="0" applyFont="1" applyFill="1" applyBorder="1" applyAlignment="1"/>
    <xf numFmtId="0" fontId="4" fillId="0" borderId="3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 applyProtection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/>
    </xf>
    <xf numFmtId="4" fontId="4" fillId="0" borderId="1" xfId="1" applyNumberFormat="1" applyFont="1" applyFill="1" applyBorder="1" applyAlignment="1" applyProtection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/>
    <xf numFmtId="4" fontId="5" fillId="0" borderId="2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>
      <alignment wrapText="1"/>
    </xf>
    <xf numFmtId="0" fontId="18" fillId="0" borderId="0" xfId="0" applyFont="1" applyFill="1" applyBorder="1"/>
    <xf numFmtId="0" fontId="18" fillId="0" borderId="0" xfId="0" applyFont="1" applyFill="1" applyBorder="1" applyAlignment="1">
      <alignment wrapText="1"/>
    </xf>
    <xf numFmtId="0" fontId="18" fillId="0" borderId="0" xfId="0" applyFont="1" applyFill="1" applyBorder="1" applyAlignment="1">
      <alignment horizontal="center"/>
    </xf>
    <xf numFmtId="1" fontId="18" fillId="0" borderId="0" xfId="0" applyNumberFormat="1" applyFont="1" applyFill="1" applyBorder="1" applyAlignment="1">
      <alignment horizontal="center"/>
    </xf>
    <xf numFmtId="4" fontId="19" fillId="0" borderId="0" xfId="0" applyNumberFormat="1" applyFont="1" applyFill="1" applyBorder="1" applyAlignment="1" applyProtection="1">
      <alignment horizontal="center" vertical="center" wrapText="1"/>
    </xf>
    <xf numFmtId="4" fontId="19" fillId="0" borderId="0" xfId="1" applyNumberFormat="1" applyFont="1" applyFill="1" applyBorder="1" applyAlignment="1" applyProtection="1">
      <alignment horizontal="center"/>
    </xf>
    <xf numFmtId="4" fontId="19" fillId="0" borderId="0" xfId="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2" fontId="1" fillId="0" borderId="1" xfId="0" applyNumberFormat="1" applyFont="1" applyFill="1" applyBorder="1" applyAlignment="1" applyProtection="1">
      <alignment horizontal="right" vertical="center"/>
    </xf>
    <xf numFmtId="0" fontId="6" fillId="0" borderId="6" xfId="0" applyFont="1" applyFill="1" applyBorder="1" applyAlignment="1">
      <alignment vertical="center" wrapText="1"/>
    </xf>
    <xf numFmtId="4" fontId="5" fillId="0" borderId="0" xfId="0" applyNumberFormat="1" applyFont="1" applyFill="1" applyBorder="1" applyAlignment="1">
      <alignment horizontal="center" vertical="center"/>
    </xf>
    <xf numFmtId="4" fontId="12" fillId="0" borderId="1" xfId="0" applyNumberFormat="1" applyFont="1" applyBorder="1"/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 wrapText="1"/>
    </xf>
    <xf numFmtId="9" fontId="4" fillId="0" borderId="0" xfId="0" applyNumberFormat="1" applyFont="1" applyFill="1" applyBorder="1" applyAlignment="1">
      <alignment horizontal="center" vertical="center"/>
    </xf>
    <xf numFmtId="4" fontId="4" fillId="0" borderId="0" xfId="1" applyNumberFormat="1" applyFont="1" applyFill="1" applyBorder="1" applyAlignment="1" applyProtection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6" fillId="0" borderId="22" xfId="0" applyFont="1" applyFill="1" applyBorder="1" applyAlignment="1">
      <alignment horizontal="center" vertical="center" wrapText="1"/>
    </xf>
    <xf numFmtId="1" fontId="6" fillId="0" borderId="17" xfId="0" applyNumberFormat="1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vertical="center" wrapText="1"/>
    </xf>
    <xf numFmtId="1" fontId="7" fillId="0" borderId="18" xfId="0" applyNumberFormat="1" applyFont="1" applyFill="1" applyBorder="1" applyAlignment="1">
      <alignment horizontal="center" vertical="center"/>
    </xf>
    <xf numFmtId="9" fontId="6" fillId="0" borderId="19" xfId="0" applyNumberFormat="1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left" vertical="center" wrapText="1"/>
    </xf>
    <xf numFmtId="1" fontId="6" fillId="0" borderId="18" xfId="0" applyNumberFormat="1" applyFont="1" applyFill="1" applyBorder="1" applyAlignment="1">
      <alignment horizontal="center" vertical="center"/>
    </xf>
    <xf numFmtId="4" fontId="6" fillId="0" borderId="21" xfId="0" applyNumberFormat="1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4" fontId="6" fillId="0" borderId="10" xfId="0" applyNumberFormat="1" applyFont="1" applyFill="1" applyBorder="1" applyAlignment="1" applyProtection="1">
      <alignment horizontal="center" vertical="center" wrapText="1"/>
    </xf>
    <xf numFmtId="3" fontId="6" fillId="0" borderId="0" xfId="0" applyNumberFormat="1" applyFont="1" applyFill="1" applyBorder="1" applyAlignment="1">
      <alignment vertical="center"/>
    </xf>
    <xf numFmtId="4" fontId="6" fillId="0" borderId="23" xfId="0" applyNumberFormat="1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>
      <alignment vertical="center" wrapText="1"/>
    </xf>
    <xf numFmtId="1" fontId="6" fillId="0" borderId="13" xfId="0" applyNumberFormat="1" applyFont="1" applyFill="1" applyBorder="1" applyAlignment="1">
      <alignment horizontal="center" vertical="center"/>
    </xf>
    <xf numFmtId="9" fontId="6" fillId="0" borderId="20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 applyProtection="1">
      <alignment wrapText="1"/>
    </xf>
    <xf numFmtId="0" fontId="6" fillId="0" borderId="8" xfId="0" applyFont="1" applyFill="1" applyBorder="1" applyAlignment="1">
      <alignment vertical="center" wrapText="1"/>
    </xf>
    <xf numFmtId="0" fontId="1" fillId="0" borderId="0" xfId="0" applyFont="1"/>
    <xf numFmtId="3" fontId="6" fillId="0" borderId="2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 applyProtection="1">
      <alignment horizontal="center" vertical="center" wrapText="1"/>
    </xf>
    <xf numFmtId="4" fontId="4" fillId="0" borderId="0" xfId="1" applyNumberFormat="1" applyFont="1" applyFill="1" applyBorder="1" applyAlignment="1" applyProtection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1" fontId="6" fillId="0" borderId="24" xfId="0" applyNumberFormat="1" applyFont="1" applyFill="1" applyBorder="1" applyAlignment="1">
      <alignment horizontal="center" vertical="center"/>
    </xf>
    <xf numFmtId="9" fontId="6" fillId="0" borderId="14" xfId="0" applyNumberFormat="1" applyFont="1" applyFill="1" applyBorder="1" applyAlignment="1">
      <alignment horizontal="center" vertical="center"/>
    </xf>
    <xf numFmtId="4" fontId="6" fillId="0" borderId="14" xfId="1" applyNumberFormat="1" applyFont="1" applyFill="1" applyBorder="1" applyAlignment="1" applyProtection="1">
      <alignment horizontal="center" vertical="center"/>
    </xf>
    <xf numFmtId="4" fontId="6" fillId="0" borderId="14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12" xfId="4" applyFont="1" applyFill="1" applyBorder="1" applyAlignment="1">
      <alignment vertical="center" wrapText="1"/>
    </xf>
    <xf numFmtId="0" fontId="22" fillId="0" borderId="0" xfId="4" applyFont="1" applyFill="1" applyBorder="1" applyAlignment="1">
      <alignment horizontal="center" vertical="center" wrapText="1"/>
    </xf>
    <xf numFmtId="0" fontId="4" fillId="0" borderId="12" xfId="4" applyFont="1" applyFill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/>
    </xf>
    <xf numFmtId="9" fontId="12" fillId="0" borderId="1" xfId="0" applyNumberFormat="1" applyFont="1" applyFill="1" applyBorder="1" applyAlignment="1">
      <alignment horizontal="center" vertical="center"/>
    </xf>
    <xf numFmtId="4" fontId="13" fillId="0" borderId="0" xfId="0" applyNumberFormat="1" applyFont="1" applyFill="1" applyBorder="1" applyAlignment="1" applyProtection="1">
      <alignment horizontal="center" vertical="center" wrapText="1"/>
    </xf>
    <xf numFmtId="9" fontId="13" fillId="0" borderId="0" xfId="0" applyNumberFormat="1" applyFont="1" applyFill="1" applyBorder="1" applyAlignment="1">
      <alignment horizontal="center" vertical="center"/>
    </xf>
    <xf numFmtId="4" fontId="13" fillId="0" borderId="0" xfId="1" applyNumberFormat="1" applyFont="1" applyFill="1" applyBorder="1" applyAlignment="1" applyProtection="1">
      <alignment horizontal="center" vertical="center"/>
    </xf>
    <xf numFmtId="4" fontId="13" fillId="0" borderId="0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left" vertical="center" wrapText="1"/>
    </xf>
    <xf numFmtId="0" fontId="6" fillId="0" borderId="22" xfId="4" applyFont="1" applyFill="1" applyBorder="1" applyAlignment="1">
      <alignment vertical="center" wrapText="1"/>
    </xf>
    <xf numFmtId="0" fontId="6" fillId="0" borderId="22" xfId="4" applyFont="1" applyFill="1" applyBorder="1" applyAlignment="1">
      <alignment horizontal="center" vertical="center"/>
    </xf>
    <xf numFmtId="4" fontId="6" fillId="0" borderId="20" xfId="0" applyNumberFormat="1" applyFont="1" applyFill="1" applyBorder="1" applyAlignment="1" applyProtection="1">
      <alignment horizontal="center" vertical="center" wrapText="1"/>
    </xf>
    <xf numFmtId="4" fontId="6" fillId="0" borderId="6" xfId="1" applyNumberFormat="1" applyFont="1" applyFill="1" applyBorder="1" applyAlignment="1" applyProtection="1">
      <alignment horizontal="center" vertical="center"/>
    </xf>
    <xf numFmtId="4" fontId="6" fillId="0" borderId="6" xfId="0" applyNumberFormat="1" applyFont="1" applyFill="1" applyBorder="1" applyAlignment="1">
      <alignment horizontal="center" vertical="center"/>
    </xf>
    <xf numFmtId="9" fontId="12" fillId="0" borderId="0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9" fontId="4" fillId="0" borderId="1" xfId="3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9" fontId="6" fillId="0" borderId="1" xfId="3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 applyProtection="1">
      <alignment horizontal="right" vertical="center"/>
    </xf>
    <xf numFmtId="4" fontId="6" fillId="0" borderId="1" xfId="2" applyNumberFormat="1" applyFont="1" applyFill="1" applyBorder="1" applyAlignment="1">
      <alignment horizontal="right" vertical="center"/>
    </xf>
    <xf numFmtId="1" fontId="2" fillId="0" borderId="1" xfId="0" applyNumberFormat="1" applyFont="1" applyBorder="1" applyAlignment="1">
      <alignment horizontal="center" vertical="center"/>
    </xf>
    <xf numFmtId="4" fontId="4" fillId="0" borderId="1" xfId="2" applyNumberFormat="1" applyFont="1" applyFill="1" applyBorder="1" applyAlignment="1" applyProtection="1">
      <alignment horizontal="center" vertical="center"/>
    </xf>
    <xf numFmtId="4" fontId="4" fillId="0" borderId="1" xfId="2" applyNumberFormat="1" applyFont="1" applyFill="1" applyBorder="1" applyAlignment="1">
      <alignment horizontal="center" vertical="center"/>
    </xf>
    <xf numFmtId="4" fontId="5" fillId="0" borderId="14" xfId="0" applyNumberFormat="1" applyFont="1" applyFill="1" applyBorder="1" applyAlignment="1">
      <alignment horizontal="center" vertical="center"/>
    </xf>
    <xf numFmtId="4" fontId="5" fillId="0" borderId="0" xfId="0" applyNumberFormat="1" applyFont="1" applyBorder="1"/>
    <xf numFmtId="0" fontId="23" fillId="4" borderId="0" xfId="0" applyFont="1" applyFill="1" applyBorder="1" applyAlignment="1">
      <alignment horizontal="center" vertical="center" wrapText="1"/>
    </xf>
    <xf numFmtId="9" fontId="4" fillId="0" borderId="0" xfId="3" applyFont="1" applyFill="1" applyBorder="1" applyAlignment="1">
      <alignment horizontal="center" vertical="center"/>
    </xf>
    <xf numFmtId="4" fontId="13" fillId="0" borderId="1" xfId="2" applyNumberFormat="1" applyFont="1" applyFill="1" applyBorder="1" applyAlignment="1" applyProtection="1">
      <alignment horizontal="center" vertical="center"/>
    </xf>
    <xf numFmtId="4" fontId="13" fillId="0" borderId="1" xfId="2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 applyProtection="1">
      <alignment horizontal="center" vertical="center"/>
    </xf>
    <xf numFmtId="4" fontId="6" fillId="0" borderId="1" xfId="2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4" fontId="13" fillId="0" borderId="0" xfId="2" applyNumberFormat="1" applyFont="1" applyFill="1" applyBorder="1" applyAlignment="1" applyProtection="1">
      <alignment horizontal="center" vertical="center"/>
    </xf>
    <xf numFmtId="4" fontId="13" fillId="0" borderId="0" xfId="2" applyNumberFormat="1" applyFont="1" applyFill="1" applyBorder="1" applyAlignment="1">
      <alignment horizontal="center" vertical="center"/>
    </xf>
    <xf numFmtId="4" fontId="4" fillId="0" borderId="0" xfId="2" applyNumberFormat="1" applyFont="1" applyFill="1" applyBorder="1" applyAlignment="1" applyProtection="1">
      <alignment horizontal="center" vertical="center"/>
    </xf>
    <xf numFmtId="4" fontId="4" fillId="0" borderId="0" xfId="2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1" fontId="4" fillId="0" borderId="0" xfId="3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/>
    <xf numFmtId="4" fontId="11" fillId="0" borderId="1" xfId="0" applyNumberFormat="1" applyFont="1" applyFill="1" applyBorder="1" applyAlignment="1">
      <alignment horizontal="center" vertical="center"/>
    </xf>
    <xf numFmtId="1" fontId="9" fillId="0" borderId="1" xfId="3" applyNumberFormat="1" applyFont="1" applyFill="1" applyBorder="1" applyAlignment="1">
      <alignment horizontal="center" vertical="center"/>
    </xf>
    <xf numFmtId="4" fontId="9" fillId="0" borderId="1" xfId="2" applyNumberFormat="1" applyFont="1" applyFill="1" applyBorder="1" applyAlignment="1" applyProtection="1">
      <alignment horizontal="center" vertical="center"/>
    </xf>
    <xf numFmtId="4" fontId="9" fillId="0" borderId="1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4" fontId="26" fillId="0" borderId="0" xfId="0" applyNumberFormat="1" applyFont="1"/>
    <xf numFmtId="0" fontId="26" fillId="0" borderId="0" xfId="0" applyFont="1"/>
    <xf numFmtId="0" fontId="27" fillId="0" borderId="0" xfId="0" applyFont="1" applyAlignment="1">
      <alignment wrapText="1"/>
    </xf>
    <xf numFmtId="0" fontId="20" fillId="0" borderId="1" xfId="0" applyFont="1" applyBorder="1"/>
    <xf numFmtId="0" fontId="6" fillId="0" borderId="0" xfId="0" applyFont="1" applyBorder="1" applyAlignment="1">
      <alignment wrapText="1"/>
    </xf>
    <xf numFmtId="1" fontId="6" fillId="0" borderId="0" xfId="0" applyNumberFormat="1" applyFont="1" applyBorder="1"/>
    <xf numFmtId="4" fontId="3" fillId="0" borderId="14" xfId="0" applyNumberFormat="1" applyFont="1" applyFill="1" applyBorder="1" applyAlignment="1">
      <alignment horizontal="center" vertical="center"/>
    </xf>
    <xf numFmtId="9" fontId="2" fillId="0" borderId="0" xfId="3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 applyProtection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0" fontId="0" fillId="0" borderId="0" xfId="0" applyFont="1" applyBorder="1"/>
    <xf numFmtId="0" fontId="0" fillId="0" borderId="0" xfId="0" applyFont="1" applyBorder="1" applyAlignment="1">
      <alignment wrapText="1"/>
    </xf>
    <xf numFmtId="1" fontId="0" fillId="0" borderId="0" xfId="0" applyNumberFormat="1" applyFont="1" applyBorder="1"/>
    <xf numFmtId="4" fontId="12" fillId="0" borderId="14" xfId="0" applyNumberFormat="1" applyFont="1" applyFill="1" applyBorder="1" applyAlignment="1">
      <alignment horizontal="center" vertical="center"/>
    </xf>
    <xf numFmtId="1" fontId="0" fillId="0" borderId="0" xfId="3" applyNumberFormat="1" applyFont="1" applyFill="1" applyBorder="1" applyAlignment="1">
      <alignment horizontal="center" vertical="center"/>
    </xf>
    <xf numFmtId="4" fontId="12" fillId="0" borderId="1" xfId="2" applyNumberFormat="1" applyFont="1" applyFill="1" applyBorder="1" applyAlignment="1" applyProtection="1">
      <alignment horizontal="center" vertical="center"/>
    </xf>
    <xf numFmtId="4" fontId="12" fillId="0" borderId="1" xfId="2" applyNumberFormat="1" applyFont="1" applyFill="1" applyBorder="1" applyAlignment="1">
      <alignment horizontal="center" vertical="center"/>
    </xf>
    <xf numFmtId="0" fontId="0" fillId="0" borderId="1" xfId="0" applyFont="1" applyBorder="1"/>
    <xf numFmtId="0" fontId="9" fillId="0" borderId="0" xfId="0" applyFont="1" applyBorder="1"/>
    <xf numFmtId="0" fontId="9" fillId="0" borderId="0" xfId="0" applyFont="1" applyBorder="1" applyAlignment="1">
      <alignment wrapText="1"/>
    </xf>
    <xf numFmtId="1" fontId="9" fillId="0" borderId="0" xfId="0" applyNumberFormat="1" applyFont="1" applyBorder="1"/>
    <xf numFmtId="0" fontId="6" fillId="0" borderId="1" xfId="8" applyFont="1" applyFill="1" applyBorder="1" applyAlignment="1">
      <alignment vertical="top" wrapText="1"/>
    </xf>
    <xf numFmtId="1" fontId="6" fillId="0" borderId="2" xfId="3" applyNumberFormat="1" applyFont="1" applyFill="1" applyBorder="1" applyAlignment="1">
      <alignment horizontal="center" vertical="center"/>
    </xf>
    <xf numFmtId="1" fontId="2" fillId="0" borderId="0" xfId="3" applyNumberFormat="1" applyFont="1" applyFill="1" applyBorder="1" applyAlignment="1">
      <alignment horizontal="center" vertical="center"/>
    </xf>
    <xf numFmtId="1" fontId="6" fillId="0" borderId="1" xfId="3" applyNumberFormat="1" applyFont="1" applyFill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6" fillId="0" borderId="6" xfId="2" applyNumberFormat="1" applyFont="1" applyFill="1" applyBorder="1" applyAlignment="1" applyProtection="1">
      <alignment horizontal="center" vertical="center"/>
    </xf>
    <xf numFmtId="4" fontId="6" fillId="0" borderId="6" xfId="2" applyNumberFormat="1" applyFont="1" applyFill="1" applyBorder="1" applyAlignment="1">
      <alignment horizontal="center" vertical="center"/>
    </xf>
    <xf numFmtId="9" fontId="2" fillId="0" borderId="1" xfId="3" applyFont="1" applyFill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1" fontId="6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3" fontId="6" fillId="0" borderId="3" xfId="0" applyNumberFormat="1" applyFont="1" applyFill="1" applyBorder="1" applyAlignment="1" applyProtection="1">
      <alignment vertical="center" wrapText="1"/>
      <protection locked="0"/>
    </xf>
    <xf numFmtId="0" fontId="11" fillId="3" borderId="1" xfId="0" applyFont="1" applyFill="1" applyBorder="1" applyAlignment="1">
      <alignment wrapText="1"/>
    </xf>
    <xf numFmtId="0" fontId="11" fillId="0" borderId="0" xfId="0" applyFont="1" applyAlignment="1">
      <alignment wrapText="1"/>
    </xf>
    <xf numFmtId="4" fontId="11" fillId="0" borderId="0" xfId="0" applyNumberFormat="1" applyFont="1" applyFill="1" applyBorder="1" applyAlignment="1">
      <alignment horizontal="center" vertical="center"/>
    </xf>
    <xf numFmtId="9" fontId="9" fillId="0" borderId="0" xfId="3" applyFont="1" applyFill="1" applyBorder="1" applyAlignment="1">
      <alignment horizontal="center" vertical="center"/>
    </xf>
    <xf numFmtId="4" fontId="9" fillId="0" borderId="0" xfId="2" applyNumberFormat="1" applyFont="1" applyFill="1" applyBorder="1" applyAlignment="1" applyProtection="1">
      <alignment horizontal="center" vertical="center"/>
    </xf>
    <xf numFmtId="4" fontId="9" fillId="0" borderId="0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wrapText="1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wrapText="1"/>
    </xf>
    <xf numFmtId="1" fontId="11" fillId="2" borderId="1" xfId="0" applyNumberFormat="1" applyFont="1" applyFill="1" applyBorder="1" applyAlignment="1">
      <alignment horizont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/>
    </xf>
    <xf numFmtId="4" fontId="11" fillId="2" borderId="1" xfId="1" applyNumberFormat="1" applyFont="1" applyFill="1" applyBorder="1" applyAlignment="1" applyProtection="1">
      <alignment horizontal="center" wrapText="1"/>
    </xf>
    <xf numFmtId="4" fontId="11" fillId="2" borderId="1" xfId="0" applyNumberFormat="1" applyFont="1" applyFill="1" applyBorder="1" applyAlignment="1">
      <alignment horizontal="center" wrapText="1"/>
    </xf>
    <xf numFmtId="9" fontId="9" fillId="0" borderId="2" xfId="3" applyFont="1" applyFill="1" applyBorder="1" applyAlignment="1">
      <alignment horizontal="center" vertical="center"/>
    </xf>
    <xf numFmtId="0" fontId="9" fillId="0" borderId="3" xfId="0" applyFont="1" applyBorder="1" applyAlignment="1">
      <alignment wrapText="1"/>
    </xf>
    <xf numFmtId="3" fontId="9" fillId="0" borderId="3" xfId="0" applyNumberFormat="1" applyFont="1" applyFill="1" applyBorder="1" applyAlignment="1" applyProtection="1">
      <alignment wrapText="1"/>
      <protection locked="0"/>
    </xf>
    <xf numFmtId="1" fontId="9" fillId="0" borderId="1" xfId="0" applyNumberFormat="1" applyFont="1" applyBorder="1"/>
    <xf numFmtId="9" fontId="9" fillId="0" borderId="1" xfId="3" applyFont="1" applyFill="1" applyBorder="1" applyAlignment="1">
      <alignment horizontal="center" vertical="center"/>
    </xf>
    <xf numFmtId="4" fontId="11" fillId="0" borderId="0" xfId="2" applyNumberFormat="1" applyFont="1" applyFill="1" applyBorder="1" applyAlignment="1" applyProtection="1">
      <alignment horizontal="center" vertical="center"/>
    </xf>
    <xf numFmtId="4" fontId="11" fillId="0" borderId="0" xfId="2" applyNumberFormat="1" applyFont="1" applyFill="1" applyBorder="1" applyAlignment="1">
      <alignment horizontal="center" vertical="center"/>
    </xf>
    <xf numFmtId="4" fontId="9" fillId="0" borderId="6" xfId="2" applyNumberFormat="1" applyFont="1" applyFill="1" applyBorder="1" applyAlignment="1" applyProtection="1">
      <alignment horizontal="center" vertical="center"/>
    </xf>
    <xf numFmtId="4" fontId="9" fillId="0" borderId="6" xfId="2" applyNumberFormat="1" applyFont="1" applyFill="1" applyBorder="1" applyAlignment="1">
      <alignment horizontal="center" vertical="center"/>
    </xf>
    <xf numFmtId="9" fontId="0" fillId="0" borderId="0" xfId="3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4" fontId="7" fillId="0" borderId="0" xfId="0" applyNumberFormat="1" applyFont="1" applyFill="1" applyBorder="1" applyAlignment="1">
      <alignment horizontal="center" vertical="center"/>
    </xf>
    <xf numFmtId="4" fontId="7" fillId="0" borderId="0" xfId="0" applyNumberFormat="1" applyFont="1" applyBorder="1"/>
    <xf numFmtId="0" fontId="6" fillId="0" borderId="0" xfId="0" applyFont="1" applyAlignment="1">
      <alignment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wrapText="1"/>
    </xf>
    <xf numFmtId="1" fontId="7" fillId="2" borderId="1" xfId="0" applyNumberFormat="1" applyFont="1" applyFill="1" applyBorder="1" applyAlignment="1">
      <alignment horizont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4" fontId="7" fillId="2" borderId="1" xfId="1" applyNumberFormat="1" applyFont="1" applyFill="1" applyBorder="1" applyAlignment="1" applyProtection="1">
      <alignment horizontal="center" wrapText="1"/>
    </xf>
    <xf numFmtId="4" fontId="7" fillId="2" borderId="1" xfId="0" applyNumberFormat="1" applyFont="1" applyFill="1" applyBorder="1" applyAlignment="1">
      <alignment horizontal="center" wrapText="1"/>
    </xf>
    <xf numFmtId="4" fontId="3" fillId="0" borderId="1" xfId="0" applyNumberFormat="1" applyFont="1" applyBorder="1"/>
    <xf numFmtId="0" fontId="9" fillId="0" borderId="1" xfId="0" applyFont="1" applyFill="1" applyBorder="1" applyAlignment="1">
      <alignment vertical="center"/>
    </xf>
    <xf numFmtId="0" fontId="9" fillId="0" borderId="22" xfId="4" applyFont="1" applyFill="1" applyBorder="1" applyAlignment="1">
      <alignment vertical="center" wrapText="1"/>
    </xf>
    <xf numFmtId="0" fontId="9" fillId="0" borderId="22" xfId="4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/>
    </xf>
    <xf numFmtId="1" fontId="9" fillId="0" borderId="18" xfId="0" applyNumberFormat="1" applyFont="1" applyFill="1" applyBorder="1" applyAlignment="1">
      <alignment horizontal="center" vertical="center"/>
    </xf>
    <xf numFmtId="4" fontId="9" fillId="0" borderId="21" xfId="0" applyNumberFormat="1" applyFont="1" applyFill="1" applyBorder="1" applyAlignment="1" applyProtection="1">
      <alignment horizontal="center" vertical="center" wrapText="1"/>
    </xf>
    <xf numFmtId="9" fontId="9" fillId="0" borderId="19" xfId="0" applyNumberFormat="1" applyFont="1" applyFill="1" applyBorder="1" applyAlignment="1">
      <alignment horizontal="center" vertical="center"/>
    </xf>
    <xf numFmtId="0" fontId="9" fillId="0" borderId="12" xfId="4" applyFont="1" applyFill="1" applyBorder="1" applyAlignment="1">
      <alignment vertical="center" wrapText="1"/>
    </xf>
    <xf numFmtId="0" fontId="9" fillId="0" borderId="12" xfId="4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1" fontId="9" fillId="0" borderId="13" xfId="0" applyNumberFormat="1" applyFont="1" applyFill="1" applyBorder="1" applyAlignment="1">
      <alignment horizontal="center" vertical="center"/>
    </xf>
    <xf numFmtId="9" fontId="9" fillId="0" borderId="20" xfId="0" applyNumberFormat="1" applyFont="1" applyFill="1" applyBorder="1" applyAlignment="1">
      <alignment horizontal="center" vertical="center"/>
    </xf>
    <xf numFmtId="0" fontId="9" fillId="0" borderId="1" xfId="4" applyFont="1" applyFill="1" applyBorder="1" applyAlignment="1">
      <alignment vertical="center" wrapText="1"/>
    </xf>
    <xf numFmtId="0" fontId="9" fillId="0" borderId="1" xfId="4" applyFont="1" applyFill="1" applyBorder="1" applyAlignment="1">
      <alignment horizontal="center" vertical="center" wrapText="1"/>
    </xf>
    <xf numFmtId="1" fontId="9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vertical="center"/>
    </xf>
    <xf numFmtId="0" fontId="9" fillId="0" borderId="28" xfId="0" applyFont="1" applyFill="1" applyBorder="1" applyAlignment="1">
      <alignment horizontal="left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1" fontId="9" fillId="0" borderId="30" xfId="0" applyNumberFormat="1" applyFont="1" applyFill="1" applyBorder="1" applyAlignment="1">
      <alignment horizontal="center" vertical="center"/>
    </xf>
    <xf numFmtId="9" fontId="9" fillId="0" borderId="15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 wrapText="1"/>
    </xf>
    <xf numFmtId="1" fontId="9" fillId="0" borderId="17" xfId="0" applyNumberFormat="1" applyFont="1" applyFill="1" applyBorder="1" applyAlignment="1">
      <alignment horizontal="center" vertical="center"/>
    </xf>
    <xf numFmtId="9" fontId="9" fillId="0" borderId="9" xfId="0" applyNumberFormat="1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left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center" vertical="center" wrapText="1"/>
    </xf>
    <xf numFmtId="4" fontId="9" fillId="0" borderId="6" xfId="1" applyNumberFormat="1" applyFont="1" applyFill="1" applyBorder="1" applyAlignment="1" applyProtection="1">
      <alignment horizontal="center" vertical="center"/>
    </xf>
    <xf numFmtId="4" fontId="9" fillId="0" borderId="6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4" fontId="9" fillId="0" borderId="14" xfId="1" applyNumberFormat="1" applyFont="1" applyFill="1" applyBorder="1" applyAlignment="1" applyProtection="1">
      <alignment horizontal="center" vertical="center"/>
    </xf>
    <xf numFmtId="4" fontId="9" fillId="0" borderId="14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 applyProtection="1">
      <alignment wrapText="1"/>
    </xf>
    <xf numFmtId="0" fontId="9" fillId="0" borderId="18" xfId="0" applyFont="1" applyFill="1" applyBorder="1" applyAlignment="1">
      <alignment horizontal="center" vertical="center" wrapText="1"/>
    </xf>
    <xf numFmtId="1" fontId="9" fillId="0" borderId="19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vertical="center" wrapText="1"/>
    </xf>
    <xf numFmtId="0" fontId="9" fillId="0" borderId="21" xfId="0" applyFont="1" applyFill="1" applyBorder="1" applyAlignment="1">
      <alignment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8" xfId="4" applyFont="1" applyFill="1" applyBorder="1" applyAlignment="1">
      <alignment horizontal="center" vertical="center"/>
    </xf>
    <xf numFmtId="0" fontId="9" fillId="0" borderId="22" xfId="4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12" xfId="4" applyFont="1" applyFill="1" applyBorder="1" applyAlignment="1">
      <alignment horizontal="center" vertical="center"/>
    </xf>
    <xf numFmtId="0" fontId="9" fillId="0" borderId="21" xfId="4" applyFont="1" applyFill="1" applyBorder="1" applyAlignment="1">
      <alignment vertical="center" wrapText="1"/>
    </xf>
    <xf numFmtId="0" fontId="9" fillId="0" borderId="21" xfId="4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vertical="center"/>
    </xf>
    <xf numFmtId="0" fontId="9" fillId="0" borderId="6" xfId="0" applyFont="1" applyFill="1" applyBorder="1" applyAlignment="1">
      <alignment horizontal="center" vertical="center" wrapText="1"/>
    </xf>
    <xf numFmtId="1" fontId="9" fillId="0" borderId="31" xfId="0" applyNumberFormat="1" applyFont="1" applyFill="1" applyBorder="1" applyAlignment="1">
      <alignment horizontal="center" vertical="center"/>
    </xf>
    <xf numFmtId="4" fontId="9" fillId="0" borderId="10" xfId="0" applyNumberFormat="1" applyFont="1" applyFill="1" applyBorder="1" applyAlignment="1" applyProtection="1">
      <alignment horizontal="center" vertical="center" wrapText="1"/>
    </xf>
    <xf numFmtId="4" fontId="9" fillId="0" borderId="3" xfId="0" applyNumberFormat="1" applyFont="1" applyFill="1" applyBorder="1" applyAlignment="1" applyProtection="1">
      <alignment horizontal="center" vertical="center" wrapText="1"/>
    </xf>
    <xf numFmtId="4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/>
    </xf>
    <xf numFmtId="0" fontId="0" fillId="0" borderId="0" xfId="0" applyFont="1"/>
    <xf numFmtId="0" fontId="9" fillId="0" borderId="0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9" fillId="0" borderId="0" xfId="0" applyFont="1" applyFill="1" applyBorder="1"/>
    <xf numFmtId="0" fontId="25" fillId="0" borderId="0" xfId="0" applyFont="1" applyFill="1" applyBorder="1"/>
    <xf numFmtId="0" fontId="9" fillId="0" borderId="1" xfId="0" applyFont="1" applyFill="1" applyBorder="1"/>
    <xf numFmtId="0" fontId="9" fillId="0" borderId="1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wrapText="1"/>
    </xf>
    <xf numFmtId="0" fontId="9" fillId="0" borderId="8" xfId="0" applyFont="1" applyFill="1" applyBorder="1" applyAlignment="1">
      <alignment horizontal="center" wrapText="1"/>
    </xf>
    <xf numFmtId="0" fontId="9" fillId="0" borderId="22" xfId="4" applyFont="1" applyFill="1" applyBorder="1" applyAlignment="1">
      <alignment wrapText="1"/>
    </xf>
    <xf numFmtId="0" fontId="9" fillId="0" borderId="22" xfId="4" applyFont="1" applyFill="1" applyBorder="1" applyAlignment="1">
      <alignment horizontal="center" wrapText="1"/>
    </xf>
    <xf numFmtId="0" fontId="9" fillId="0" borderId="8" xfId="4" applyFont="1" applyFill="1" applyBorder="1" applyAlignment="1">
      <alignment wrapText="1"/>
    </xf>
    <xf numFmtId="0" fontId="9" fillId="0" borderId="8" xfId="4" applyFont="1" applyFill="1" applyBorder="1" applyAlignment="1">
      <alignment horizontal="center" wrapText="1"/>
    </xf>
    <xf numFmtId="0" fontId="9" fillId="0" borderId="0" xfId="4" applyFont="1" applyFill="1" applyBorder="1" applyAlignment="1">
      <alignment wrapText="1"/>
    </xf>
    <xf numFmtId="0" fontId="9" fillId="0" borderId="22" xfId="4" applyFont="1" applyFill="1" applyBorder="1"/>
    <xf numFmtId="0" fontId="9" fillId="0" borderId="12" xfId="4" applyFont="1" applyFill="1" applyBorder="1" applyAlignment="1">
      <alignment wrapText="1"/>
    </xf>
    <xf numFmtId="0" fontId="9" fillId="0" borderId="12" xfId="4" applyFont="1" applyFill="1" applyBorder="1" applyAlignment="1">
      <alignment horizontal="center" wrapText="1"/>
    </xf>
    <xf numFmtId="0" fontId="9" fillId="0" borderId="4" xfId="4" applyFont="1" applyFill="1" applyBorder="1" applyAlignment="1">
      <alignment wrapText="1"/>
    </xf>
    <xf numFmtId="0" fontId="9" fillId="0" borderId="4" xfId="4" applyFont="1" applyFill="1" applyBorder="1" applyAlignment="1">
      <alignment horizontal="center" wrapText="1"/>
    </xf>
    <xf numFmtId="0" fontId="9" fillId="0" borderId="1" xfId="4" applyFont="1" applyFill="1" applyBorder="1" applyAlignment="1">
      <alignment wrapText="1"/>
    </xf>
    <xf numFmtId="0" fontId="9" fillId="0" borderId="1" xfId="4" applyFont="1" applyFill="1" applyBorder="1" applyAlignment="1">
      <alignment horizontal="center" wrapText="1"/>
    </xf>
    <xf numFmtId="0" fontId="9" fillId="0" borderId="0" xfId="4" applyFont="1" applyFill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0" fontId="28" fillId="0" borderId="1" xfId="0" applyFont="1" applyFill="1" applyBorder="1" applyAlignment="1">
      <alignment vertical="center"/>
    </xf>
    <xf numFmtId="1" fontId="9" fillId="0" borderId="1" xfId="0" applyNumberFormat="1" applyFont="1" applyFill="1" applyBorder="1" applyAlignment="1">
      <alignment vertical="center"/>
    </xf>
    <xf numFmtId="4" fontId="11" fillId="0" borderId="6" xfId="0" applyNumberFormat="1" applyFont="1" applyFill="1" applyBorder="1" applyAlignment="1">
      <alignment horizontal="center" vertical="center"/>
    </xf>
    <xf numFmtId="9" fontId="9" fillId="0" borderId="6" xfId="3" applyFont="1" applyFill="1" applyBorder="1" applyAlignment="1">
      <alignment vertical="center"/>
    </xf>
    <xf numFmtId="4" fontId="9" fillId="0" borderId="6" xfId="2" applyNumberFormat="1" applyFont="1" applyFill="1" applyBorder="1" applyAlignment="1" applyProtection="1">
      <alignment vertical="center"/>
    </xf>
    <xf numFmtId="4" fontId="9" fillId="0" borderId="6" xfId="2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center" vertical="center"/>
    </xf>
    <xf numFmtId="4" fontId="9" fillId="0" borderId="1" xfId="1" applyNumberFormat="1" applyFont="1" applyBorder="1" applyAlignment="1">
      <alignment horizontal="center" vertical="center" wrapText="1"/>
    </xf>
    <xf numFmtId="4" fontId="9" fillId="0" borderId="1" xfId="2" applyNumberFormat="1" applyFont="1" applyFill="1" applyBorder="1" applyAlignment="1" applyProtection="1">
      <alignment horizontal="right" vertical="center"/>
    </xf>
    <xf numFmtId="4" fontId="9" fillId="0" borderId="1" xfId="2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/>
    </xf>
    <xf numFmtId="4" fontId="12" fillId="0" borderId="1" xfId="2" applyNumberFormat="1" applyFont="1" applyFill="1" applyBorder="1" applyAlignment="1" applyProtection="1"/>
    <xf numFmtId="4" fontId="12" fillId="0" borderId="1" xfId="2" applyNumberFormat="1" applyFont="1" applyFill="1" applyBorder="1"/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horizontal="center" vertical="center" wrapText="1"/>
    </xf>
    <xf numFmtId="9" fontId="9" fillId="0" borderId="0" xfId="0" applyNumberFormat="1" applyFont="1" applyFill="1" applyBorder="1" applyAlignment="1">
      <alignment horizontal="center" vertical="center"/>
    </xf>
    <xf numFmtId="4" fontId="9" fillId="0" borderId="0" xfId="1" applyNumberFormat="1" applyFont="1" applyFill="1" applyBorder="1" applyAlignment="1" applyProtection="1">
      <alignment vertical="center"/>
    </xf>
    <xf numFmtId="4" fontId="9" fillId="0" borderId="0" xfId="0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9" fontId="11" fillId="2" borderId="1" xfId="0" applyNumberFormat="1" applyFont="1" applyFill="1" applyBorder="1" applyAlignment="1">
      <alignment horizontal="center" vertical="center"/>
    </xf>
    <xf numFmtId="4" fontId="11" fillId="2" borderId="1" xfId="1" applyNumberFormat="1" applyFont="1" applyFill="1" applyBorder="1" applyAlignment="1" applyProtection="1">
      <alignment horizontal="center" vertical="center" wrapText="1"/>
    </xf>
    <xf numFmtId="0" fontId="9" fillId="0" borderId="0" xfId="4" applyFont="1" applyFill="1" applyBorder="1" applyAlignment="1">
      <alignment vertical="center" wrapText="1"/>
    </xf>
    <xf numFmtId="4" fontId="11" fillId="0" borderId="0" xfId="0" applyNumberFormat="1" applyFont="1" applyFill="1" applyBorder="1" applyAlignment="1" applyProtection="1">
      <alignment horizontal="center" vertical="center" wrapText="1"/>
    </xf>
    <xf numFmtId="4" fontId="11" fillId="0" borderId="0" xfId="1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0" fontId="9" fillId="0" borderId="0" xfId="7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 applyProtection="1">
      <alignment horizontal="center" vertical="center" wrapText="1"/>
    </xf>
    <xf numFmtId="0" fontId="11" fillId="2" borderId="25" xfId="0" applyFont="1" applyFill="1" applyBorder="1" applyAlignment="1">
      <alignment horizontal="center" vertical="center"/>
    </xf>
    <xf numFmtId="9" fontId="11" fillId="2" borderId="26" xfId="0" applyNumberFormat="1" applyFont="1" applyFill="1" applyBorder="1" applyAlignment="1">
      <alignment horizontal="center" vertical="center"/>
    </xf>
    <xf numFmtId="4" fontId="11" fillId="2" borderId="25" xfId="1" applyNumberFormat="1" applyFont="1" applyFill="1" applyBorder="1" applyAlignment="1" applyProtection="1">
      <alignment horizontal="center" vertical="center" wrapText="1"/>
    </xf>
    <xf numFmtId="4" fontId="11" fillId="2" borderId="27" xfId="0" applyNumberFormat="1" applyFont="1" applyFill="1" applyBorder="1" applyAlignment="1">
      <alignment horizontal="center" vertical="center" wrapText="1"/>
    </xf>
    <xf numFmtId="4" fontId="11" fillId="2" borderId="25" xfId="0" applyNumberFormat="1" applyFont="1" applyFill="1" applyBorder="1" applyAlignment="1">
      <alignment horizontal="center" vertical="center" wrapText="1"/>
    </xf>
    <xf numFmtId="9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/>
    </xf>
    <xf numFmtId="0" fontId="9" fillId="0" borderId="8" xfId="4" applyFont="1" applyFill="1" applyBorder="1" applyAlignment="1">
      <alignment vertical="center" wrapText="1"/>
    </xf>
    <xf numFmtId="0" fontId="9" fillId="0" borderId="22" xfId="4" applyFont="1" applyFill="1" applyBorder="1" applyAlignment="1">
      <alignment vertical="center"/>
    </xf>
    <xf numFmtId="0" fontId="9" fillId="0" borderId="8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6" xfId="4" applyFont="1" applyFill="1" applyBorder="1" applyAlignment="1">
      <alignment vertical="center" wrapText="1"/>
    </xf>
    <xf numFmtId="0" fontId="9" fillId="0" borderId="31" xfId="4" applyFont="1" applyFill="1" applyBorder="1" applyAlignment="1">
      <alignment horizontal="center" vertical="center" wrapText="1"/>
    </xf>
    <xf numFmtId="0" fontId="9" fillId="0" borderId="6" xfId="4" applyFont="1" applyFill="1" applyBorder="1" applyAlignment="1">
      <alignment horizontal="center" vertical="center"/>
    </xf>
    <xf numFmtId="0" fontId="9" fillId="0" borderId="1" xfId="4" applyFont="1" applyFill="1" applyBorder="1" applyAlignment="1">
      <alignment horizontal="center" vertical="center"/>
    </xf>
    <xf numFmtId="9" fontId="9" fillId="0" borderId="11" xfId="0" applyNumberFormat="1" applyFont="1" applyFill="1" applyBorder="1" applyAlignment="1">
      <alignment horizontal="center" vertical="center"/>
    </xf>
    <xf numFmtId="0" fontId="9" fillId="0" borderId="0" xfId="4" applyFont="1" applyFill="1" applyBorder="1" applyAlignment="1">
      <alignment horizontal="center" vertical="center" wrapText="1"/>
    </xf>
    <xf numFmtId="0" fontId="9" fillId="0" borderId="0" xfId="4" applyFont="1" applyFill="1" applyBorder="1" applyAlignment="1">
      <alignment horizontal="center" vertical="center"/>
    </xf>
    <xf numFmtId="0" fontId="9" fillId="0" borderId="0" xfId="0" applyFont="1"/>
    <xf numFmtId="1" fontId="9" fillId="0" borderId="0" xfId="0" applyNumberFormat="1" applyFont="1"/>
    <xf numFmtId="4" fontId="9" fillId="0" borderId="0" xfId="0" applyNumberFormat="1" applyFont="1"/>
    <xf numFmtId="4" fontId="9" fillId="0" borderId="0" xfId="0" applyNumberFormat="1" applyFont="1" applyFill="1" applyBorder="1" applyAlignment="1">
      <alignment horizontal="center"/>
    </xf>
    <xf numFmtId="4" fontId="9" fillId="0" borderId="0" xfId="0" applyNumberFormat="1" applyFont="1" applyFill="1" applyBorder="1" applyAlignment="1" applyProtection="1">
      <alignment vertical="center" wrapText="1"/>
    </xf>
    <xf numFmtId="4" fontId="9" fillId="0" borderId="0" xfId="0" applyNumberFormat="1" applyFont="1" applyFill="1" applyBorder="1"/>
    <xf numFmtId="4" fontId="9" fillId="0" borderId="0" xfId="1" applyNumberFormat="1" applyFont="1" applyFill="1" applyBorder="1" applyAlignment="1" applyProtection="1"/>
    <xf numFmtId="0" fontId="11" fillId="2" borderId="2" xfId="0" applyFont="1" applyFill="1" applyBorder="1" applyAlignment="1">
      <alignment horizontal="center"/>
    </xf>
    <xf numFmtId="0" fontId="9" fillId="0" borderId="8" xfId="0" applyFont="1" applyFill="1" applyBorder="1"/>
    <xf numFmtId="0" fontId="9" fillId="0" borderId="17" xfId="4" applyFont="1" applyFill="1" applyBorder="1" applyAlignment="1">
      <alignment wrapText="1"/>
    </xf>
    <xf numFmtId="0" fontId="9" fillId="0" borderId="9" xfId="0" applyFont="1" applyFill="1" applyBorder="1" applyAlignment="1">
      <alignment horizontal="center" vertical="center"/>
    </xf>
    <xf numFmtId="4" fontId="9" fillId="0" borderId="23" xfId="2" applyNumberFormat="1" applyFont="1" applyFill="1" applyBorder="1" applyAlignment="1" applyProtection="1">
      <alignment horizontal="center" vertical="center" wrapText="1"/>
    </xf>
    <xf numFmtId="9" fontId="9" fillId="0" borderId="9" xfId="3" applyFont="1" applyFill="1" applyBorder="1" applyAlignment="1">
      <alignment vertical="center"/>
    </xf>
    <xf numFmtId="4" fontId="9" fillId="0" borderId="8" xfId="2" applyNumberFormat="1" applyFont="1" applyFill="1" applyBorder="1" applyAlignment="1" applyProtection="1">
      <alignment vertical="center"/>
    </xf>
    <xf numFmtId="4" fontId="9" fillId="0" borderId="17" xfId="2" applyNumberFormat="1" applyFont="1" applyFill="1" applyBorder="1" applyAlignment="1">
      <alignment vertical="center"/>
    </xf>
    <xf numFmtId="0" fontId="9" fillId="0" borderId="12" xfId="0" applyFont="1" applyFill="1" applyBorder="1"/>
    <xf numFmtId="0" fontId="9" fillId="0" borderId="13" xfId="4" applyFont="1" applyFill="1" applyBorder="1" applyAlignment="1">
      <alignment wrapText="1"/>
    </xf>
    <xf numFmtId="4" fontId="9" fillId="0" borderId="10" xfId="2" applyNumberFormat="1" applyFont="1" applyFill="1" applyBorder="1" applyAlignment="1" applyProtection="1">
      <alignment horizontal="center" vertical="center" wrapText="1"/>
    </xf>
    <xf numFmtId="9" fontId="9" fillId="0" borderId="20" xfId="3" applyFont="1" applyFill="1" applyBorder="1" applyAlignment="1">
      <alignment vertical="center"/>
    </xf>
    <xf numFmtId="0" fontId="9" fillId="0" borderId="2" xfId="4" applyFont="1" applyFill="1" applyBorder="1" applyAlignment="1">
      <alignment wrapText="1"/>
    </xf>
    <xf numFmtId="4" fontId="9" fillId="0" borderId="32" xfId="2" applyNumberFormat="1" applyFont="1" applyFill="1" applyBorder="1" applyAlignment="1" applyProtection="1">
      <alignment horizontal="center" vertical="center" wrapText="1"/>
    </xf>
    <xf numFmtId="4" fontId="9" fillId="0" borderId="4" xfId="2" applyNumberFormat="1" applyFont="1" applyFill="1" applyBorder="1" applyAlignment="1" applyProtection="1">
      <alignment vertical="center"/>
    </xf>
    <xf numFmtId="4" fontId="9" fillId="0" borderId="5" xfId="2" applyNumberFormat="1" applyFont="1" applyFill="1" applyBorder="1" applyAlignment="1">
      <alignment vertical="center"/>
    </xf>
    <xf numFmtId="1" fontId="9" fillId="0" borderId="0" xfId="0" applyNumberFormat="1" applyFont="1" applyFill="1" applyBorder="1"/>
    <xf numFmtId="4" fontId="9" fillId="0" borderId="0" xfId="2" applyNumberFormat="1" applyFont="1" applyFill="1" applyBorder="1" applyAlignment="1" applyProtection="1"/>
    <xf numFmtId="4" fontId="9" fillId="0" borderId="0" xfId="2" applyNumberFormat="1" applyFont="1" applyFill="1" applyBorder="1"/>
    <xf numFmtId="0" fontId="11" fillId="0" borderId="0" xfId="4" applyFont="1" applyFill="1" applyBorder="1" applyAlignment="1">
      <alignment wrapText="1"/>
    </xf>
    <xf numFmtId="1" fontId="11" fillId="0" borderId="0" xfId="4" applyNumberFormat="1" applyFont="1" applyFill="1" applyBorder="1" applyAlignment="1">
      <alignment wrapText="1"/>
    </xf>
    <xf numFmtId="4" fontId="11" fillId="0" borderId="0" xfId="2" applyNumberFormat="1" applyFont="1" applyFill="1" applyBorder="1" applyAlignment="1" applyProtection="1"/>
    <xf numFmtId="4" fontId="11" fillId="0" borderId="0" xfId="2" applyNumberFormat="1" applyFont="1" applyFill="1" applyBorder="1"/>
    <xf numFmtId="9" fontId="9" fillId="0" borderId="1" xfId="3" applyFont="1" applyFill="1" applyBorder="1" applyAlignment="1">
      <alignment vertical="center"/>
    </xf>
    <xf numFmtId="4" fontId="9" fillId="0" borderId="1" xfId="2" applyNumberFormat="1" applyFont="1" applyFill="1" applyBorder="1" applyAlignment="1" applyProtection="1">
      <alignment vertical="center"/>
    </xf>
    <xf numFmtId="4" fontId="9" fillId="0" borderId="1" xfId="2" applyNumberFormat="1" applyFont="1" applyFill="1" applyBorder="1" applyAlignment="1">
      <alignment vertical="center"/>
    </xf>
    <xf numFmtId="164" fontId="11" fillId="0" borderId="0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9" fontId="9" fillId="0" borderId="6" xfId="3" applyFont="1" applyFill="1" applyBorder="1" applyAlignment="1">
      <alignment horizontal="center" vertical="center"/>
    </xf>
    <xf numFmtId="4" fontId="9" fillId="0" borderId="6" xfId="2" applyNumberFormat="1" applyFont="1" applyFill="1" applyBorder="1" applyAlignment="1" applyProtection="1">
      <alignment horizontal="right" vertical="center"/>
    </xf>
    <xf numFmtId="4" fontId="9" fillId="0" borderId="6" xfId="2" applyNumberFormat="1" applyFont="1" applyFill="1" applyBorder="1" applyAlignment="1">
      <alignment horizontal="right" vertical="center"/>
    </xf>
    <xf numFmtId="0" fontId="9" fillId="0" borderId="6" xfId="0" applyFont="1" applyBorder="1" applyAlignment="1">
      <alignment wrapText="1"/>
    </xf>
    <xf numFmtId="4" fontId="9" fillId="0" borderId="1" xfId="0" applyNumberFormat="1" applyFont="1" applyBorder="1" applyAlignment="1">
      <alignment horizontal="center" vertical="center"/>
    </xf>
    <xf numFmtId="4" fontId="11" fillId="0" borderId="0" xfId="0" applyNumberFormat="1" applyFont="1"/>
    <xf numFmtId="4" fontId="12" fillId="0" borderId="1" xfId="2" applyNumberFormat="1" applyFont="1" applyFill="1" applyBorder="1" applyAlignment="1" applyProtection="1">
      <alignment vertical="center"/>
    </xf>
    <xf numFmtId="4" fontId="12" fillId="0" borderId="1" xfId="2" applyNumberFormat="1" applyFont="1" applyFill="1" applyBorder="1" applyAlignment="1">
      <alignment vertical="center"/>
    </xf>
    <xf numFmtId="9" fontId="9" fillId="0" borderId="6" xfId="0" applyNumberFormat="1" applyFont="1" applyFill="1" applyBorder="1" applyAlignment="1">
      <alignment horizontal="center" vertical="center"/>
    </xf>
    <xf numFmtId="1" fontId="6" fillId="0" borderId="13" xfId="1" applyNumberFormat="1" applyFont="1" applyFill="1" applyBorder="1" applyAlignment="1" applyProtection="1">
      <alignment vertical="center"/>
    </xf>
    <xf numFmtId="4" fontId="6" fillId="0" borderId="10" xfId="1" applyNumberFormat="1" applyFont="1" applyFill="1" applyBorder="1" applyAlignment="1" applyProtection="1">
      <alignment vertical="center"/>
    </xf>
    <xf numFmtId="3" fontId="6" fillId="0" borderId="12" xfId="1" applyNumberFormat="1" applyFont="1" applyFill="1" applyBorder="1" applyAlignment="1" applyProtection="1">
      <alignment vertical="center"/>
    </xf>
    <xf numFmtId="4" fontId="6" fillId="0" borderId="13" xfId="1" applyNumberFormat="1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wrapText="1"/>
      <protection locked="0"/>
    </xf>
    <xf numFmtId="4" fontId="12" fillId="0" borderId="12" xfId="1" applyNumberFormat="1" applyFont="1" applyFill="1" applyBorder="1" applyAlignment="1" applyProtection="1"/>
    <xf numFmtId="166" fontId="12" fillId="0" borderId="12" xfId="1" applyNumberFormat="1" applyFont="1" applyFill="1" applyBorder="1" applyAlignment="1" applyProtection="1"/>
    <xf numFmtId="4" fontId="3" fillId="0" borderId="12" xfId="1" applyNumberFormat="1" applyFont="1" applyFill="1" applyBorder="1" applyAlignment="1" applyProtection="1">
      <alignment vertical="center"/>
    </xf>
    <xf numFmtId="166" fontId="2" fillId="0" borderId="12" xfId="1" applyNumberFormat="1" applyFont="1" applyFill="1" applyBorder="1" applyAlignment="1" applyProtection="1">
      <alignment vertical="center"/>
    </xf>
    <xf numFmtId="4" fontId="6" fillId="0" borderId="7" xfId="0" applyNumberFormat="1" applyFont="1" applyFill="1" applyBorder="1" applyAlignment="1" applyProtection="1">
      <alignment horizontal="center" vertical="center" wrapText="1"/>
    </xf>
    <xf numFmtId="9" fontId="6" fillId="0" borderId="0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 wrapText="1"/>
    </xf>
    <xf numFmtId="1" fontId="11" fillId="0" borderId="2" xfId="0" applyNumberFormat="1" applyFont="1" applyFill="1" applyBorder="1" applyAlignment="1">
      <alignment horizontal="center" vertical="center"/>
    </xf>
    <xf numFmtId="9" fontId="9" fillId="0" borderId="3" xfId="3" applyFont="1" applyFill="1" applyBorder="1" applyAlignment="1">
      <alignment horizontal="center" vertical="center"/>
    </xf>
    <xf numFmtId="1" fontId="11" fillId="0" borderId="18" xfId="0" applyNumberFormat="1" applyFont="1" applyFill="1" applyBorder="1" applyAlignment="1">
      <alignment horizontal="center" vertical="center"/>
    </xf>
    <xf numFmtId="0" fontId="9" fillId="0" borderId="8" xfId="4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 applyProtection="1">
      <alignment horizontal="right" vertical="center"/>
    </xf>
    <xf numFmtId="2" fontId="9" fillId="0" borderId="6" xfId="0" applyNumberFormat="1" applyFont="1" applyFill="1" applyBorder="1" applyAlignment="1" applyProtection="1">
      <alignment horizontal="right" vertical="center"/>
    </xf>
    <xf numFmtId="9" fontId="9" fillId="0" borderId="32" xfId="3" applyFont="1" applyFill="1" applyBorder="1" applyAlignment="1">
      <alignment horizontal="center" vertical="center"/>
    </xf>
    <xf numFmtId="4" fontId="6" fillId="0" borderId="0" xfId="0" applyNumberFormat="1" applyFont="1"/>
    <xf numFmtId="0" fontId="9" fillId="0" borderId="10" xfId="4" applyFont="1" applyFill="1" applyBorder="1" applyAlignment="1">
      <alignment vertical="center" wrapText="1"/>
    </xf>
    <xf numFmtId="0" fontId="9" fillId="0" borderId="10" xfId="4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/>
    </xf>
    <xf numFmtId="4" fontId="3" fillId="0" borderId="0" xfId="2" applyNumberFormat="1" applyFont="1" applyFill="1" applyBorder="1" applyAlignment="1" applyProtection="1">
      <alignment horizontal="center" vertical="center"/>
    </xf>
    <xf numFmtId="4" fontId="3" fillId="0" borderId="0" xfId="2" applyNumberFormat="1" applyFont="1" applyFill="1" applyBorder="1" applyAlignment="1">
      <alignment horizontal="center" vertical="center"/>
    </xf>
    <xf numFmtId="1" fontId="9" fillId="0" borderId="0" xfId="4" applyNumberFormat="1" applyFont="1" applyFill="1" applyBorder="1" applyAlignment="1">
      <alignment horizontal="center"/>
    </xf>
    <xf numFmtId="4" fontId="9" fillId="0" borderId="1" xfId="0" applyNumberFormat="1" applyFont="1" applyFill="1" applyBorder="1" applyAlignment="1" applyProtection="1">
      <alignment vertical="center" wrapText="1"/>
    </xf>
    <xf numFmtId="9" fontId="9" fillId="0" borderId="1" xfId="0" applyNumberFormat="1" applyFont="1" applyFill="1" applyBorder="1" applyAlignment="1">
      <alignment vertical="center"/>
    </xf>
    <xf numFmtId="4" fontId="9" fillId="0" borderId="1" xfId="1" applyNumberFormat="1" applyFont="1" applyFill="1" applyBorder="1" applyAlignment="1" applyProtection="1">
      <alignment vertical="center"/>
    </xf>
    <xf numFmtId="4" fontId="9" fillId="0" borderId="1" xfId="0" applyNumberFormat="1" applyFont="1" applyFill="1" applyBorder="1" applyAlignment="1">
      <alignment vertical="center"/>
    </xf>
    <xf numFmtId="4" fontId="12" fillId="0" borderId="14" xfId="0" applyNumberFormat="1" applyFont="1" applyFill="1" applyBorder="1" applyAlignment="1" applyProtection="1">
      <alignment horizontal="center" vertical="center" wrapText="1"/>
    </xf>
    <xf numFmtId="4" fontId="12" fillId="0" borderId="1" xfId="1" applyNumberFormat="1" applyFont="1" applyFill="1" applyBorder="1" applyAlignment="1" applyProtection="1">
      <alignment vertical="center"/>
    </xf>
    <xf numFmtId="4" fontId="12" fillId="0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9" fillId="0" borderId="0" xfId="0" applyFont="1"/>
    <xf numFmtId="0" fontId="20" fillId="0" borderId="0" xfId="0" applyFont="1" applyBorder="1"/>
    <xf numFmtId="1" fontId="20" fillId="0" borderId="0" xfId="0" applyNumberFormat="1" applyFont="1" applyBorder="1"/>
    <xf numFmtId="9" fontId="29" fillId="0" borderId="0" xfId="3" applyFont="1" applyFill="1" applyBorder="1" applyAlignment="1">
      <alignment horizontal="center" vertical="center"/>
    </xf>
    <xf numFmtId="0" fontId="29" fillId="0" borderId="0" xfId="0" applyFont="1" applyBorder="1" applyAlignment="1">
      <alignment wrapText="1"/>
    </xf>
    <xf numFmtId="4" fontId="30" fillId="0" borderId="0" xfId="0" applyNumberFormat="1" applyFont="1" applyFill="1" applyBorder="1" applyAlignment="1">
      <alignment horizontal="center" vertical="center"/>
    </xf>
    <xf numFmtId="4" fontId="30" fillId="0" borderId="0" xfId="2" applyNumberFormat="1" applyFont="1" applyFill="1" applyBorder="1" applyAlignment="1" applyProtection="1">
      <alignment horizontal="center" vertical="center"/>
    </xf>
    <xf numFmtId="4" fontId="30" fillId="0" borderId="0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 applyProtection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 applyProtection="1">
      <alignment horizontal="center" vertical="center" wrapText="1"/>
    </xf>
  </cellXfs>
  <cellStyles count="10">
    <cellStyle name="Dziesiętny" xfId="1" builtinId="3"/>
    <cellStyle name="Normalny" xfId="0" builtinId="0"/>
    <cellStyle name="Normalny 2" xfId="9"/>
    <cellStyle name="Normalny 8" xfId="8"/>
    <cellStyle name="Normalny_Arkusz1" xfId="6"/>
    <cellStyle name="Normalny_pakiet cewniki" xfId="4"/>
    <cellStyle name="Normalny_Srarachowice 15 10 09 r " xfId="7"/>
    <cellStyle name="Normalny_Wycena igły, strzyk, kaniule " xfId="5"/>
    <cellStyle name="Procentowy" xfId="3" builtinId="5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8"/>
  <sheetViews>
    <sheetView tabSelected="1" view="pageLayout" topLeftCell="A114" zoomScaleNormal="100" zoomScaleSheetLayoutView="100" workbookViewId="0">
      <selection activeCell="I121" sqref="I121"/>
    </sheetView>
  </sheetViews>
  <sheetFormatPr defaultRowHeight="12.75" x14ac:dyDescent="0.2"/>
  <cols>
    <col min="1" max="1" width="2.85546875" style="1" customWidth="1"/>
    <col min="2" max="2" width="60.5703125" style="1" customWidth="1"/>
    <col min="3" max="3" width="31" style="1" customWidth="1"/>
    <col min="4" max="4" width="11.28515625" style="1" customWidth="1"/>
    <col min="5" max="5" width="6.7109375" style="2" customWidth="1"/>
    <col min="6" max="6" width="10" style="3" customWidth="1"/>
    <col min="7" max="7" width="11.28515625" style="1" customWidth="1"/>
    <col min="8" max="8" width="11.140625" style="3" customWidth="1"/>
    <col min="9" max="9" width="17.85546875" style="3" customWidth="1"/>
    <col min="10" max="10" width="15.5703125" style="3" customWidth="1"/>
    <col min="11" max="11" width="9.42578125" style="4" bestFit="1" customWidth="1"/>
    <col min="12" max="16384" width="9.140625" style="1"/>
  </cols>
  <sheetData>
    <row r="1" spans="1:11" x14ac:dyDescent="0.2">
      <c r="A1" s="5"/>
      <c r="B1" s="5" t="s">
        <v>441</v>
      </c>
    </row>
    <row r="2" spans="1:11" x14ac:dyDescent="0.2">
      <c r="A2" s="5"/>
    </row>
    <row r="3" spans="1:11" s="15" customFormat="1" ht="12" x14ac:dyDescent="0.2">
      <c r="A3" s="6"/>
      <c r="B3" s="7" t="s">
        <v>0</v>
      </c>
      <c r="C3" s="8"/>
      <c r="D3" s="8"/>
      <c r="E3" s="9"/>
      <c r="F3" s="10"/>
      <c r="G3" s="11"/>
      <c r="H3" s="12"/>
      <c r="I3" s="13"/>
      <c r="J3" s="12"/>
      <c r="K3" s="14"/>
    </row>
    <row r="4" spans="1:11" s="15" customFormat="1" ht="35.25" customHeight="1" x14ac:dyDescent="0.2">
      <c r="A4" s="16" t="s">
        <v>1</v>
      </c>
      <c r="B4" s="17" t="s">
        <v>2</v>
      </c>
      <c r="C4" s="18" t="s">
        <v>3</v>
      </c>
      <c r="D4" s="16" t="s">
        <v>4</v>
      </c>
      <c r="E4" s="19" t="s">
        <v>5</v>
      </c>
      <c r="F4" s="20" t="s">
        <v>6</v>
      </c>
      <c r="G4" s="21" t="s">
        <v>7</v>
      </c>
      <c r="H4" s="22" t="s">
        <v>8</v>
      </c>
      <c r="I4" s="23" t="s">
        <v>9</v>
      </c>
      <c r="J4" s="23" t="s">
        <v>10</v>
      </c>
      <c r="K4" s="24" t="s">
        <v>11</v>
      </c>
    </row>
    <row r="5" spans="1:11" s="15" customFormat="1" ht="96" x14ac:dyDescent="0.2">
      <c r="A5" s="25" t="s">
        <v>12</v>
      </c>
      <c r="B5" s="26" t="s">
        <v>13</v>
      </c>
      <c r="C5" s="27"/>
      <c r="D5" s="28" t="s">
        <v>14</v>
      </c>
      <c r="E5" s="29">
        <v>10</v>
      </c>
      <c r="F5" s="30">
        <v>0</v>
      </c>
      <c r="G5" s="31">
        <v>0.08</v>
      </c>
      <c r="H5" s="32">
        <f>E5*F5</f>
        <v>0</v>
      </c>
      <c r="I5" s="33">
        <f>H5*G5</f>
        <v>0</v>
      </c>
      <c r="J5" s="33">
        <f>H5+I5</f>
        <v>0</v>
      </c>
      <c r="K5" s="34"/>
    </row>
    <row r="6" spans="1:11" s="15" customFormat="1" ht="96" x14ac:dyDescent="0.2">
      <c r="A6" s="35" t="s">
        <v>15</v>
      </c>
      <c r="B6" s="36" t="s">
        <v>16</v>
      </c>
      <c r="C6" s="37"/>
      <c r="D6" s="38" t="s">
        <v>14</v>
      </c>
      <c r="E6" s="39">
        <v>100</v>
      </c>
      <c r="F6" s="40">
        <v>0</v>
      </c>
      <c r="G6" s="41">
        <v>0.08</v>
      </c>
      <c r="H6" s="32">
        <f>E6*F6</f>
        <v>0</v>
      </c>
      <c r="I6" s="33">
        <f>H6*G6</f>
        <v>0</v>
      </c>
      <c r="J6" s="33">
        <f>H6+I6</f>
        <v>0</v>
      </c>
      <c r="K6" s="34"/>
    </row>
    <row r="7" spans="1:11" s="15" customFormat="1" ht="108" x14ac:dyDescent="0.2">
      <c r="A7" s="25" t="s">
        <v>17</v>
      </c>
      <c r="B7" s="42" t="s">
        <v>18</v>
      </c>
      <c r="C7" s="27"/>
      <c r="D7" s="43" t="s">
        <v>14</v>
      </c>
      <c r="E7" s="29">
        <v>10</v>
      </c>
      <c r="F7" s="44">
        <v>0</v>
      </c>
      <c r="G7" s="31">
        <v>0.08</v>
      </c>
      <c r="H7" s="32">
        <f>E7*F7</f>
        <v>0</v>
      </c>
      <c r="I7" s="33">
        <f>H7*G7</f>
        <v>0</v>
      </c>
      <c r="J7" s="33">
        <f>H7+I7</f>
        <v>0</v>
      </c>
      <c r="K7" s="34"/>
    </row>
    <row r="8" spans="1:11" s="15" customFormat="1" x14ac:dyDescent="0.2">
      <c r="A8" s="6"/>
      <c r="B8" s="45"/>
      <c r="C8" s="46"/>
      <c r="D8" s="47"/>
      <c r="E8" s="9"/>
      <c r="F8" s="48" t="s">
        <v>19</v>
      </c>
      <c r="G8" s="48"/>
      <c r="H8" s="49">
        <f>SUM(H5:H7)</f>
        <v>0</v>
      </c>
      <c r="I8" s="50">
        <f>SUM(I5:I7)</f>
        <v>0</v>
      </c>
      <c r="J8" s="50">
        <f>SUM(J5:J7)</f>
        <v>0</v>
      </c>
      <c r="K8" s="34"/>
    </row>
    <row r="9" spans="1:11" s="15" customFormat="1" ht="12" x14ac:dyDescent="0.2">
      <c r="A9" s="6"/>
      <c r="B9" s="51" t="s">
        <v>20</v>
      </c>
      <c r="C9" s="6"/>
      <c r="D9" s="6"/>
      <c r="E9" s="52"/>
      <c r="F9" s="10"/>
      <c r="G9" s="11"/>
      <c r="H9" s="12"/>
      <c r="I9" s="13"/>
      <c r="J9" s="12"/>
      <c r="K9" s="14"/>
    </row>
    <row r="10" spans="1:11" s="15" customFormat="1" ht="31.5" customHeight="1" x14ac:dyDescent="0.2">
      <c r="A10" s="16" t="s">
        <v>1</v>
      </c>
      <c r="B10" s="17" t="s">
        <v>2</v>
      </c>
      <c r="C10" s="18" t="s">
        <v>3</v>
      </c>
      <c r="D10" s="16" t="s">
        <v>4</v>
      </c>
      <c r="E10" s="19" t="s">
        <v>5</v>
      </c>
      <c r="F10" s="20" t="s">
        <v>6</v>
      </c>
      <c r="G10" s="21" t="s">
        <v>7</v>
      </c>
      <c r="H10" s="22" t="s">
        <v>8</v>
      </c>
      <c r="I10" s="23" t="s">
        <v>9</v>
      </c>
      <c r="J10" s="23" t="s">
        <v>10</v>
      </c>
      <c r="K10" s="24" t="s">
        <v>11</v>
      </c>
    </row>
    <row r="11" spans="1:11" s="15" customFormat="1" ht="36" x14ac:dyDescent="0.2">
      <c r="A11" s="53">
        <v>1</v>
      </c>
      <c r="B11" s="54" t="s">
        <v>21</v>
      </c>
      <c r="C11" s="55"/>
      <c r="D11" s="56" t="s">
        <v>14</v>
      </c>
      <c r="E11" s="57">
        <v>10</v>
      </c>
      <c r="F11" s="58">
        <v>0</v>
      </c>
      <c r="G11" s="59">
        <v>0.08</v>
      </c>
      <c r="H11" s="60">
        <f t="shared" ref="H11:H42" si="0">E11*F11</f>
        <v>0</v>
      </c>
      <c r="I11" s="61">
        <f>H11*G11</f>
        <v>0</v>
      </c>
      <c r="J11" s="61">
        <f>H11+I11</f>
        <v>0</v>
      </c>
      <c r="K11" s="62"/>
    </row>
    <row r="12" spans="1:11" s="15" customFormat="1" ht="36" x14ac:dyDescent="0.2">
      <c r="A12" s="53">
        <v>2</v>
      </c>
      <c r="B12" s="54" t="s">
        <v>22</v>
      </c>
      <c r="C12" s="55"/>
      <c r="D12" s="56" t="s">
        <v>14</v>
      </c>
      <c r="E12" s="57">
        <v>10</v>
      </c>
      <c r="F12" s="58">
        <v>0</v>
      </c>
      <c r="G12" s="59">
        <v>0.08</v>
      </c>
      <c r="H12" s="60">
        <f t="shared" si="0"/>
        <v>0</v>
      </c>
      <c r="I12" s="61">
        <f t="shared" ref="I12:I41" si="1">H12*G12</f>
        <v>0</v>
      </c>
      <c r="J12" s="61">
        <f t="shared" ref="J12:J41" si="2">H12+I12</f>
        <v>0</v>
      </c>
      <c r="K12" s="62"/>
    </row>
    <row r="13" spans="1:11" s="15" customFormat="1" ht="36" x14ac:dyDescent="0.2">
      <c r="A13" s="53">
        <v>3</v>
      </c>
      <c r="B13" s="54" t="s">
        <v>23</v>
      </c>
      <c r="C13" s="55"/>
      <c r="D13" s="56" t="s">
        <v>14</v>
      </c>
      <c r="E13" s="57">
        <v>10</v>
      </c>
      <c r="F13" s="58">
        <v>0</v>
      </c>
      <c r="G13" s="59">
        <v>0.08</v>
      </c>
      <c r="H13" s="60">
        <f t="shared" si="0"/>
        <v>0</v>
      </c>
      <c r="I13" s="61">
        <f t="shared" si="1"/>
        <v>0</v>
      </c>
      <c r="J13" s="61">
        <f t="shared" si="2"/>
        <v>0</v>
      </c>
      <c r="K13" s="62"/>
    </row>
    <row r="14" spans="1:11" s="15" customFormat="1" ht="36" x14ac:dyDescent="0.2">
      <c r="A14" s="53">
        <v>4</v>
      </c>
      <c r="B14" s="54" t="s">
        <v>24</v>
      </c>
      <c r="C14" s="55"/>
      <c r="D14" s="56" t="s">
        <v>14</v>
      </c>
      <c r="E14" s="57">
        <v>10</v>
      </c>
      <c r="F14" s="58">
        <v>0</v>
      </c>
      <c r="G14" s="59">
        <v>0.08</v>
      </c>
      <c r="H14" s="60">
        <f t="shared" si="0"/>
        <v>0</v>
      </c>
      <c r="I14" s="61">
        <f t="shared" si="1"/>
        <v>0</v>
      </c>
      <c r="J14" s="61">
        <f t="shared" si="2"/>
        <v>0</v>
      </c>
      <c r="K14" s="62"/>
    </row>
    <row r="15" spans="1:11" s="15" customFormat="1" ht="36" x14ac:dyDescent="0.2">
      <c r="A15" s="53">
        <v>5</v>
      </c>
      <c r="B15" s="54" t="s">
        <v>25</v>
      </c>
      <c r="C15" s="55"/>
      <c r="D15" s="56" t="s">
        <v>14</v>
      </c>
      <c r="E15" s="57">
        <v>10</v>
      </c>
      <c r="F15" s="58">
        <v>0</v>
      </c>
      <c r="G15" s="59">
        <v>0.08</v>
      </c>
      <c r="H15" s="60">
        <f t="shared" si="0"/>
        <v>0</v>
      </c>
      <c r="I15" s="61">
        <f t="shared" si="1"/>
        <v>0</v>
      </c>
      <c r="J15" s="61">
        <f t="shared" si="2"/>
        <v>0</v>
      </c>
      <c r="K15" s="62"/>
    </row>
    <row r="16" spans="1:11" s="15" customFormat="1" ht="36" x14ac:dyDescent="0.2">
      <c r="A16" s="53">
        <v>6</v>
      </c>
      <c r="B16" s="54" t="s">
        <v>26</v>
      </c>
      <c r="C16" s="55"/>
      <c r="D16" s="56" t="s">
        <v>14</v>
      </c>
      <c r="E16" s="57">
        <v>10</v>
      </c>
      <c r="F16" s="58">
        <v>0</v>
      </c>
      <c r="G16" s="59">
        <v>0.08</v>
      </c>
      <c r="H16" s="60">
        <f t="shared" si="0"/>
        <v>0</v>
      </c>
      <c r="I16" s="61">
        <f t="shared" si="1"/>
        <v>0</v>
      </c>
      <c r="J16" s="61">
        <f t="shared" si="2"/>
        <v>0</v>
      </c>
      <c r="K16" s="62"/>
    </row>
    <row r="17" spans="1:11" s="15" customFormat="1" ht="36" x14ac:dyDescent="0.2">
      <c r="A17" s="53">
        <v>7</v>
      </c>
      <c r="B17" s="54" t="s">
        <v>27</v>
      </c>
      <c r="C17" s="55"/>
      <c r="D17" s="56" t="s">
        <v>14</v>
      </c>
      <c r="E17" s="57">
        <v>20</v>
      </c>
      <c r="F17" s="58">
        <v>0</v>
      </c>
      <c r="G17" s="59">
        <v>0.08</v>
      </c>
      <c r="H17" s="60">
        <f t="shared" si="0"/>
        <v>0</v>
      </c>
      <c r="I17" s="61">
        <f t="shared" si="1"/>
        <v>0</v>
      </c>
      <c r="J17" s="61">
        <f t="shared" si="2"/>
        <v>0</v>
      </c>
      <c r="K17" s="62"/>
    </row>
    <row r="18" spans="1:11" s="15" customFormat="1" ht="12" x14ac:dyDescent="0.2">
      <c r="A18" s="53">
        <v>8</v>
      </c>
      <c r="B18" s="63" t="s">
        <v>28</v>
      </c>
      <c r="C18" s="55"/>
      <c r="D18" s="56" t="s">
        <v>14</v>
      </c>
      <c r="E18" s="57">
        <v>20</v>
      </c>
      <c r="F18" s="58">
        <v>0</v>
      </c>
      <c r="G18" s="59">
        <v>0.08</v>
      </c>
      <c r="H18" s="60">
        <f t="shared" si="0"/>
        <v>0</v>
      </c>
      <c r="I18" s="61">
        <f>H18*G18</f>
        <v>0</v>
      </c>
      <c r="J18" s="61">
        <f>H18+I18</f>
        <v>0</v>
      </c>
      <c r="K18" s="62"/>
    </row>
    <row r="19" spans="1:11" s="15" customFormat="1" ht="71.25" customHeight="1" x14ac:dyDescent="0.2">
      <c r="A19" s="53">
        <v>9</v>
      </c>
      <c r="B19" s="63" t="s">
        <v>29</v>
      </c>
      <c r="C19" s="63"/>
      <c r="D19" s="56" t="s">
        <v>14</v>
      </c>
      <c r="E19" s="57">
        <v>10</v>
      </c>
      <c r="F19" s="58">
        <v>0</v>
      </c>
      <c r="G19" s="59">
        <v>0.08</v>
      </c>
      <c r="H19" s="60">
        <f t="shared" si="0"/>
        <v>0</v>
      </c>
      <c r="I19" s="61">
        <f t="shared" si="1"/>
        <v>0</v>
      </c>
      <c r="J19" s="61">
        <f t="shared" si="2"/>
        <v>0</v>
      </c>
      <c r="K19" s="62"/>
    </row>
    <row r="20" spans="1:11" s="15" customFormat="1" ht="65.25" customHeight="1" x14ac:dyDescent="0.2">
      <c r="A20" s="53">
        <v>10</v>
      </c>
      <c r="B20" s="63" t="s">
        <v>30</v>
      </c>
      <c r="C20" s="63"/>
      <c r="D20" s="56" t="s">
        <v>14</v>
      </c>
      <c r="E20" s="57">
        <v>600</v>
      </c>
      <c r="F20" s="58">
        <v>0</v>
      </c>
      <c r="G20" s="59">
        <v>0.08</v>
      </c>
      <c r="H20" s="60">
        <f t="shared" si="0"/>
        <v>0</v>
      </c>
      <c r="I20" s="61">
        <f t="shared" si="1"/>
        <v>0</v>
      </c>
      <c r="J20" s="61">
        <f t="shared" si="2"/>
        <v>0</v>
      </c>
      <c r="K20" s="62"/>
    </row>
    <row r="21" spans="1:11" s="15" customFormat="1" ht="66" customHeight="1" x14ac:dyDescent="0.2">
      <c r="A21" s="53">
        <v>11</v>
      </c>
      <c r="B21" s="63" t="s">
        <v>31</v>
      </c>
      <c r="C21" s="63"/>
      <c r="D21" s="56" t="s">
        <v>14</v>
      </c>
      <c r="E21" s="57">
        <v>250</v>
      </c>
      <c r="F21" s="58">
        <v>0</v>
      </c>
      <c r="G21" s="59">
        <v>0.08</v>
      </c>
      <c r="H21" s="60">
        <f t="shared" si="0"/>
        <v>0</v>
      </c>
      <c r="I21" s="61">
        <f t="shared" si="1"/>
        <v>0</v>
      </c>
      <c r="J21" s="61">
        <f t="shared" si="2"/>
        <v>0</v>
      </c>
      <c r="K21" s="62"/>
    </row>
    <row r="22" spans="1:11" s="15" customFormat="1" ht="65.25" customHeight="1" x14ac:dyDescent="0.2">
      <c r="A22" s="53">
        <v>12</v>
      </c>
      <c r="B22" s="63" t="s">
        <v>32</v>
      </c>
      <c r="C22" s="63"/>
      <c r="D22" s="56" t="s">
        <v>14</v>
      </c>
      <c r="E22" s="57">
        <v>500</v>
      </c>
      <c r="F22" s="58">
        <v>0</v>
      </c>
      <c r="G22" s="59">
        <v>0.08</v>
      </c>
      <c r="H22" s="60">
        <f t="shared" si="0"/>
        <v>0</v>
      </c>
      <c r="I22" s="61">
        <f t="shared" si="1"/>
        <v>0</v>
      </c>
      <c r="J22" s="61">
        <f t="shared" si="2"/>
        <v>0</v>
      </c>
      <c r="K22" s="62"/>
    </row>
    <row r="23" spans="1:11" s="15" customFormat="1" ht="70.5" customHeight="1" x14ac:dyDescent="0.2">
      <c r="A23" s="53">
        <v>13</v>
      </c>
      <c r="B23" s="63" t="s">
        <v>33</v>
      </c>
      <c r="C23" s="63"/>
      <c r="D23" s="56" t="s">
        <v>14</v>
      </c>
      <c r="E23" s="57">
        <v>100</v>
      </c>
      <c r="F23" s="58">
        <v>0</v>
      </c>
      <c r="G23" s="59">
        <v>0.08</v>
      </c>
      <c r="H23" s="60">
        <f t="shared" si="0"/>
        <v>0</v>
      </c>
      <c r="I23" s="61">
        <f t="shared" si="1"/>
        <v>0</v>
      </c>
      <c r="J23" s="61">
        <f t="shared" si="2"/>
        <v>0</v>
      </c>
      <c r="K23" s="62"/>
    </row>
    <row r="24" spans="1:11" s="15" customFormat="1" ht="67.5" customHeight="1" x14ac:dyDescent="0.2">
      <c r="A24" s="53">
        <v>14</v>
      </c>
      <c r="B24" s="63" t="s">
        <v>34</v>
      </c>
      <c r="C24" s="55"/>
      <c r="D24" s="56" t="s">
        <v>14</v>
      </c>
      <c r="E24" s="57">
        <v>30</v>
      </c>
      <c r="F24" s="58">
        <v>0</v>
      </c>
      <c r="G24" s="59">
        <v>0.08</v>
      </c>
      <c r="H24" s="60">
        <f t="shared" si="0"/>
        <v>0</v>
      </c>
      <c r="I24" s="61">
        <f t="shared" si="1"/>
        <v>0</v>
      </c>
      <c r="J24" s="61">
        <f t="shared" si="2"/>
        <v>0</v>
      </c>
      <c r="K24" s="62"/>
    </row>
    <row r="25" spans="1:11" s="15" customFormat="1" ht="75.75" customHeight="1" x14ac:dyDescent="0.2">
      <c r="A25" s="53">
        <v>15</v>
      </c>
      <c r="B25" s="63" t="s">
        <v>35</v>
      </c>
      <c r="C25" s="55"/>
      <c r="D25" s="56" t="s">
        <v>14</v>
      </c>
      <c r="E25" s="57">
        <v>40</v>
      </c>
      <c r="F25" s="58">
        <v>0</v>
      </c>
      <c r="G25" s="59">
        <v>0.08</v>
      </c>
      <c r="H25" s="60">
        <f t="shared" si="0"/>
        <v>0</v>
      </c>
      <c r="I25" s="61">
        <f>H25*G25</f>
        <v>0</v>
      </c>
      <c r="J25" s="61">
        <f>H25+I25</f>
        <v>0</v>
      </c>
      <c r="K25" s="62"/>
    </row>
    <row r="26" spans="1:11" s="15" customFormat="1" ht="74.25" customHeight="1" x14ac:dyDescent="0.2">
      <c r="A26" s="53">
        <v>16</v>
      </c>
      <c r="B26" s="64" t="s">
        <v>36</v>
      </c>
      <c r="C26" s="55"/>
      <c r="D26" s="56" t="s">
        <v>14</v>
      </c>
      <c r="E26" s="57">
        <v>30</v>
      </c>
      <c r="F26" s="58">
        <v>0</v>
      </c>
      <c r="G26" s="59">
        <v>0.08</v>
      </c>
      <c r="H26" s="60">
        <f t="shared" si="0"/>
        <v>0</v>
      </c>
      <c r="I26" s="61">
        <f>H26*G26</f>
        <v>0</v>
      </c>
      <c r="J26" s="61">
        <f>H26+I26</f>
        <v>0</v>
      </c>
      <c r="K26" s="62"/>
    </row>
    <row r="27" spans="1:11" s="15" customFormat="1" ht="72" x14ac:dyDescent="0.2">
      <c r="A27" s="53">
        <v>17</v>
      </c>
      <c r="B27" s="63" t="s">
        <v>37</v>
      </c>
      <c r="C27" s="55"/>
      <c r="D27" s="56" t="s">
        <v>14</v>
      </c>
      <c r="E27" s="57">
        <v>5</v>
      </c>
      <c r="F27" s="65">
        <v>0</v>
      </c>
      <c r="G27" s="59">
        <v>0.08</v>
      </c>
      <c r="H27" s="60">
        <f t="shared" si="0"/>
        <v>0</v>
      </c>
      <c r="I27" s="61">
        <f t="shared" si="1"/>
        <v>0</v>
      </c>
      <c r="J27" s="61">
        <f t="shared" si="2"/>
        <v>0</v>
      </c>
      <c r="K27" s="62"/>
    </row>
    <row r="28" spans="1:11" s="15" customFormat="1" ht="72" x14ac:dyDescent="0.2">
      <c r="A28" s="53">
        <v>18</v>
      </c>
      <c r="B28" s="63" t="s">
        <v>38</v>
      </c>
      <c r="C28" s="55"/>
      <c r="D28" s="56" t="s">
        <v>14</v>
      </c>
      <c r="E28" s="57">
        <v>5</v>
      </c>
      <c r="F28" s="65">
        <v>0</v>
      </c>
      <c r="G28" s="59">
        <v>0.08</v>
      </c>
      <c r="H28" s="60">
        <f t="shared" si="0"/>
        <v>0</v>
      </c>
      <c r="I28" s="61">
        <f t="shared" si="1"/>
        <v>0</v>
      </c>
      <c r="J28" s="61">
        <f t="shared" si="2"/>
        <v>0</v>
      </c>
      <c r="K28" s="62"/>
    </row>
    <row r="29" spans="1:11" s="15" customFormat="1" ht="12" x14ac:dyDescent="0.2">
      <c r="A29" s="53">
        <v>19</v>
      </c>
      <c r="B29" s="63" t="s">
        <v>39</v>
      </c>
      <c r="C29" s="66"/>
      <c r="D29" s="56" t="s">
        <v>14</v>
      </c>
      <c r="E29" s="67">
        <v>10</v>
      </c>
      <c r="F29" s="65">
        <v>0</v>
      </c>
      <c r="G29" s="59">
        <v>0.08</v>
      </c>
      <c r="H29" s="60">
        <f t="shared" si="0"/>
        <v>0</v>
      </c>
      <c r="I29" s="61">
        <f t="shared" si="1"/>
        <v>0</v>
      </c>
      <c r="J29" s="61">
        <f t="shared" si="2"/>
        <v>0</v>
      </c>
      <c r="K29" s="62"/>
    </row>
    <row r="30" spans="1:11" s="15" customFormat="1" ht="12" x14ac:dyDescent="0.2">
      <c r="A30" s="53">
        <v>20</v>
      </c>
      <c r="B30" s="63" t="s">
        <v>40</v>
      </c>
      <c r="C30" s="66"/>
      <c r="D30" s="56" t="s">
        <v>14</v>
      </c>
      <c r="E30" s="67">
        <v>15</v>
      </c>
      <c r="F30" s="65">
        <v>0</v>
      </c>
      <c r="G30" s="59">
        <v>0.08</v>
      </c>
      <c r="H30" s="60">
        <f t="shared" si="0"/>
        <v>0</v>
      </c>
      <c r="I30" s="61">
        <f t="shared" si="1"/>
        <v>0</v>
      </c>
      <c r="J30" s="61">
        <f t="shared" si="2"/>
        <v>0</v>
      </c>
      <c r="K30" s="62"/>
    </row>
    <row r="31" spans="1:11" s="15" customFormat="1" ht="12" x14ac:dyDescent="0.2">
      <c r="A31" s="53">
        <v>21</v>
      </c>
      <c r="B31" s="63" t="s">
        <v>41</v>
      </c>
      <c r="C31" s="66"/>
      <c r="D31" s="56" t="s">
        <v>14</v>
      </c>
      <c r="E31" s="67">
        <v>20</v>
      </c>
      <c r="F31" s="65">
        <v>0</v>
      </c>
      <c r="G31" s="59">
        <v>0.08</v>
      </c>
      <c r="H31" s="60">
        <f t="shared" si="0"/>
        <v>0</v>
      </c>
      <c r="I31" s="61">
        <f t="shared" si="1"/>
        <v>0</v>
      </c>
      <c r="J31" s="61">
        <f t="shared" si="2"/>
        <v>0</v>
      </c>
      <c r="K31" s="62"/>
    </row>
    <row r="32" spans="1:11" s="15" customFormat="1" ht="12" x14ac:dyDescent="0.2">
      <c r="A32" s="53">
        <v>22</v>
      </c>
      <c r="B32" s="63" t="s">
        <v>42</v>
      </c>
      <c r="C32" s="66"/>
      <c r="D32" s="56" t="s">
        <v>14</v>
      </c>
      <c r="E32" s="67">
        <v>20</v>
      </c>
      <c r="F32" s="68">
        <v>0</v>
      </c>
      <c r="G32" s="59">
        <v>0.08</v>
      </c>
      <c r="H32" s="60">
        <f t="shared" si="0"/>
        <v>0</v>
      </c>
      <c r="I32" s="61">
        <f>H32*G32</f>
        <v>0</v>
      </c>
      <c r="J32" s="61">
        <f>H32+I32</f>
        <v>0</v>
      </c>
      <c r="K32" s="62"/>
    </row>
    <row r="33" spans="1:11" s="15" customFormat="1" ht="12" x14ac:dyDescent="0.2">
      <c r="A33" s="53">
        <v>23</v>
      </c>
      <c r="B33" s="63" t="s">
        <v>43</v>
      </c>
      <c r="C33" s="55"/>
      <c r="D33" s="56" t="s">
        <v>14</v>
      </c>
      <c r="E33" s="67">
        <v>20</v>
      </c>
      <c r="F33" s="68">
        <v>0</v>
      </c>
      <c r="G33" s="59">
        <v>0.08</v>
      </c>
      <c r="H33" s="60">
        <f t="shared" si="0"/>
        <v>0</v>
      </c>
      <c r="I33" s="61">
        <f>H33*G33</f>
        <v>0</v>
      </c>
      <c r="J33" s="61">
        <f>H33+I33</f>
        <v>0</v>
      </c>
      <c r="K33" s="62"/>
    </row>
    <row r="34" spans="1:11" s="15" customFormat="1" ht="36" x14ac:dyDescent="0.2">
      <c r="A34" s="53">
        <v>24</v>
      </c>
      <c r="B34" s="63" t="s">
        <v>44</v>
      </c>
      <c r="C34" s="66"/>
      <c r="D34" s="56" t="s">
        <v>14</v>
      </c>
      <c r="E34" s="69">
        <v>20</v>
      </c>
      <c r="F34" s="65">
        <v>0</v>
      </c>
      <c r="G34" s="59">
        <v>0.08</v>
      </c>
      <c r="H34" s="60">
        <f t="shared" si="0"/>
        <v>0</v>
      </c>
      <c r="I34" s="61">
        <f t="shared" si="1"/>
        <v>0</v>
      </c>
      <c r="J34" s="61">
        <f t="shared" si="2"/>
        <v>0</v>
      </c>
      <c r="K34" s="62"/>
    </row>
    <row r="35" spans="1:11" s="15" customFormat="1" ht="36" x14ac:dyDescent="0.2">
      <c r="A35" s="53">
        <v>25</v>
      </c>
      <c r="B35" s="63" t="s">
        <v>45</v>
      </c>
      <c r="C35" s="66"/>
      <c r="D35" s="56" t="s">
        <v>14</v>
      </c>
      <c r="E35" s="69">
        <v>20</v>
      </c>
      <c r="F35" s="65">
        <v>0</v>
      </c>
      <c r="G35" s="59">
        <v>0.08</v>
      </c>
      <c r="H35" s="60">
        <f t="shared" si="0"/>
        <v>0</v>
      </c>
      <c r="I35" s="61">
        <f t="shared" si="1"/>
        <v>0</v>
      </c>
      <c r="J35" s="61">
        <f t="shared" si="2"/>
        <v>0</v>
      </c>
      <c r="K35" s="62"/>
    </row>
    <row r="36" spans="1:11" s="15" customFormat="1" ht="36" x14ac:dyDescent="0.2">
      <c r="A36" s="53">
        <v>26</v>
      </c>
      <c r="B36" s="63" t="s">
        <v>46</v>
      </c>
      <c r="C36" s="55"/>
      <c r="D36" s="56" t="s">
        <v>14</v>
      </c>
      <c r="E36" s="69">
        <v>40</v>
      </c>
      <c r="F36" s="68">
        <v>0</v>
      </c>
      <c r="G36" s="59">
        <v>0.08</v>
      </c>
      <c r="H36" s="60">
        <f t="shared" si="0"/>
        <v>0</v>
      </c>
      <c r="I36" s="61">
        <f t="shared" si="1"/>
        <v>0</v>
      </c>
      <c r="J36" s="61">
        <f t="shared" si="2"/>
        <v>0</v>
      </c>
      <c r="K36" s="62"/>
    </row>
    <row r="37" spans="1:11" s="15" customFormat="1" ht="36" x14ac:dyDescent="0.2">
      <c r="A37" s="53">
        <v>27</v>
      </c>
      <c r="B37" s="63" t="s">
        <v>47</v>
      </c>
      <c r="C37" s="55"/>
      <c r="D37" s="56" t="s">
        <v>14</v>
      </c>
      <c r="E37" s="69">
        <v>20</v>
      </c>
      <c r="F37" s="68">
        <v>0</v>
      </c>
      <c r="G37" s="59">
        <v>0.08</v>
      </c>
      <c r="H37" s="60">
        <f t="shared" si="0"/>
        <v>0</v>
      </c>
      <c r="I37" s="61">
        <f>H37*G37</f>
        <v>0</v>
      </c>
      <c r="J37" s="61">
        <f>H37+I37</f>
        <v>0</v>
      </c>
      <c r="K37" s="62"/>
    </row>
    <row r="38" spans="1:11" s="70" customFormat="1" x14ac:dyDescent="0.2">
      <c r="A38" s="53">
        <v>28</v>
      </c>
      <c r="B38" s="54" t="s">
        <v>48</v>
      </c>
      <c r="C38" s="66"/>
      <c r="D38" s="56" t="s">
        <v>49</v>
      </c>
      <c r="E38" s="67">
        <v>10</v>
      </c>
      <c r="F38" s="68">
        <v>0</v>
      </c>
      <c r="G38" s="59">
        <v>0.08</v>
      </c>
      <c r="H38" s="60">
        <f t="shared" si="0"/>
        <v>0</v>
      </c>
      <c r="I38" s="61">
        <f t="shared" si="1"/>
        <v>0</v>
      </c>
      <c r="J38" s="61">
        <f t="shared" si="2"/>
        <v>0</v>
      </c>
      <c r="K38" s="62"/>
    </row>
    <row r="39" spans="1:11" s="15" customFormat="1" ht="12" x14ac:dyDescent="0.2">
      <c r="A39" s="53">
        <v>29</v>
      </c>
      <c r="B39" s="54" t="s">
        <v>50</v>
      </c>
      <c r="C39" s="71"/>
      <c r="D39" s="56" t="s">
        <v>49</v>
      </c>
      <c r="E39" s="67">
        <v>10</v>
      </c>
      <c r="F39" s="68">
        <v>0</v>
      </c>
      <c r="G39" s="59">
        <v>0.08</v>
      </c>
      <c r="H39" s="60">
        <f t="shared" si="0"/>
        <v>0</v>
      </c>
      <c r="I39" s="61">
        <f t="shared" si="1"/>
        <v>0</v>
      </c>
      <c r="J39" s="61">
        <f t="shared" si="2"/>
        <v>0</v>
      </c>
      <c r="K39" s="62"/>
    </row>
    <row r="40" spans="1:11" s="15" customFormat="1" ht="36" x14ac:dyDescent="0.2">
      <c r="A40" s="53">
        <v>30</v>
      </c>
      <c r="B40" s="63" t="s">
        <v>51</v>
      </c>
      <c r="C40" s="71"/>
      <c r="D40" s="56" t="s">
        <v>49</v>
      </c>
      <c r="E40" s="67">
        <v>200</v>
      </c>
      <c r="F40" s="68">
        <v>0</v>
      </c>
      <c r="G40" s="59">
        <v>0.08</v>
      </c>
      <c r="H40" s="60">
        <f t="shared" si="0"/>
        <v>0</v>
      </c>
      <c r="I40" s="61">
        <f t="shared" si="1"/>
        <v>0</v>
      </c>
      <c r="J40" s="61">
        <f t="shared" si="2"/>
        <v>0</v>
      </c>
      <c r="K40" s="62"/>
    </row>
    <row r="41" spans="1:11" s="15" customFormat="1" ht="24" x14ac:dyDescent="0.2">
      <c r="A41" s="53">
        <v>31</v>
      </c>
      <c r="B41" s="63" t="s">
        <v>52</v>
      </c>
      <c r="C41" s="71"/>
      <c r="D41" s="56" t="s">
        <v>49</v>
      </c>
      <c r="E41" s="67">
        <v>100</v>
      </c>
      <c r="F41" s="68">
        <v>0</v>
      </c>
      <c r="G41" s="59">
        <v>0.08</v>
      </c>
      <c r="H41" s="60">
        <f t="shared" si="0"/>
        <v>0</v>
      </c>
      <c r="I41" s="61">
        <f t="shared" si="1"/>
        <v>0</v>
      </c>
      <c r="J41" s="61">
        <f t="shared" si="2"/>
        <v>0</v>
      </c>
      <c r="K41" s="62">
        <v>1</v>
      </c>
    </row>
    <row r="42" spans="1:11" s="15" customFormat="1" ht="12" x14ac:dyDescent="0.2">
      <c r="A42" s="53">
        <v>32</v>
      </c>
      <c r="B42" s="63" t="s">
        <v>53</v>
      </c>
      <c r="C42" s="63"/>
      <c r="D42" s="56" t="s">
        <v>14</v>
      </c>
      <c r="E42" s="69">
        <v>200</v>
      </c>
      <c r="F42" s="65">
        <v>0</v>
      </c>
      <c r="G42" s="59">
        <v>0.08</v>
      </c>
      <c r="H42" s="60">
        <f t="shared" si="0"/>
        <v>0</v>
      </c>
      <c r="I42" s="61">
        <f>H42*G42</f>
        <v>0</v>
      </c>
      <c r="J42" s="61">
        <f>H42+I42</f>
        <v>0</v>
      </c>
      <c r="K42" s="62">
        <v>1</v>
      </c>
    </row>
    <row r="43" spans="1:11" x14ac:dyDescent="0.2">
      <c r="A43" s="72"/>
      <c r="B43" s="72"/>
      <c r="C43" s="72"/>
      <c r="D43" s="72"/>
      <c r="E43" s="73"/>
      <c r="F43" s="74" t="s">
        <v>19</v>
      </c>
      <c r="G43" s="75"/>
      <c r="H43" s="76">
        <f>SUM(H11:H42)</f>
        <v>0</v>
      </c>
      <c r="I43" s="77">
        <f>SUM(I11:I42)</f>
        <v>0</v>
      </c>
      <c r="J43" s="77">
        <f>SUM(J11:J42)</f>
        <v>0</v>
      </c>
      <c r="K43" s="54"/>
    </row>
    <row r="44" spans="1:11" x14ac:dyDescent="0.2">
      <c r="F44" s="78"/>
      <c r="G44" s="78"/>
      <c r="H44" s="79"/>
      <c r="I44" s="80"/>
      <c r="J44" s="80"/>
      <c r="K44" s="81"/>
    </row>
    <row r="45" spans="1:11" x14ac:dyDescent="0.2">
      <c r="A45" s="6"/>
      <c r="B45" s="51" t="s">
        <v>54</v>
      </c>
      <c r="C45" s="82"/>
      <c r="D45" s="82"/>
      <c r="E45" s="83"/>
      <c r="F45" s="10"/>
      <c r="G45" s="11"/>
      <c r="H45" s="12"/>
      <c r="I45" s="13"/>
      <c r="J45" s="12"/>
      <c r="K45" s="46"/>
    </row>
    <row r="46" spans="1:11" ht="33.75" x14ac:dyDescent="0.2">
      <c r="A46" s="84" t="s">
        <v>1</v>
      </c>
      <c r="B46" s="85" t="s">
        <v>2</v>
      </c>
      <c r="C46" s="18" t="s">
        <v>3</v>
      </c>
      <c r="D46" s="16" t="s">
        <v>4</v>
      </c>
      <c r="E46" s="19" t="s">
        <v>5</v>
      </c>
      <c r="F46" s="20" t="s">
        <v>6</v>
      </c>
      <c r="G46" s="86" t="s">
        <v>7</v>
      </c>
      <c r="H46" s="87" t="s">
        <v>8</v>
      </c>
      <c r="I46" s="20" t="s">
        <v>9</v>
      </c>
      <c r="J46" s="20" t="s">
        <v>10</v>
      </c>
      <c r="K46" s="24" t="s">
        <v>11</v>
      </c>
    </row>
    <row r="47" spans="1:11" ht="38.25" x14ac:dyDescent="0.2">
      <c r="A47" s="88">
        <v>1</v>
      </c>
      <c r="B47" s="89" t="s">
        <v>55</v>
      </c>
      <c r="C47" s="90"/>
      <c r="D47" s="43" t="s">
        <v>14</v>
      </c>
      <c r="E47" s="29">
        <v>10</v>
      </c>
      <c r="F47" s="91">
        <v>0</v>
      </c>
      <c r="G47" s="31">
        <v>0.08</v>
      </c>
      <c r="H47" s="32">
        <f>E47*F47</f>
        <v>0</v>
      </c>
      <c r="I47" s="33">
        <f>H47*G47</f>
        <v>0</v>
      </c>
      <c r="J47" s="33">
        <f>H47+I47</f>
        <v>0</v>
      </c>
      <c r="K47" s="34"/>
    </row>
    <row r="48" spans="1:11" ht="25.5" x14ac:dyDescent="0.2">
      <c r="A48" s="88">
        <v>2</v>
      </c>
      <c r="B48" s="89" t="s">
        <v>56</v>
      </c>
      <c r="C48" s="90"/>
      <c r="D48" s="43" t="s">
        <v>14</v>
      </c>
      <c r="E48" s="29">
        <v>10</v>
      </c>
      <c r="F48" s="91">
        <v>0</v>
      </c>
      <c r="G48" s="31">
        <v>0.08</v>
      </c>
      <c r="H48" s="32">
        <f>E48*F48</f>
        <v>0</v>
      </c>
      <c r="I48" s="33">
        <f>H48*G48</f>
        <v>0</v>
      </c>
      <c r="J48" s="33">
        <f>H48+I48</f>
        <v>0</v>
      </c>
      <c r="K48" s="34"/>
    </row>
    <row r="49" spans="1:11" x14ac:dyDescent="0.2">
      <c r="D49" s="92"/>
      <c r="E49" s="93"/>
      <c r="F49" s="94" t="s">
        <v>19</v>
      </c>
      <c r="G49" s="95"/>
      <c r="H49" s="96">
        <f>SUM(H47:H48)</f>
        <v>0</v>
      </c>
      <c r="I49" s="97">
        <f>SUM(I47:I48)</f>
        <v>0</v>
      </c>
      <c r="J49" s="97">
        <f>SUM(J47:J48)</f>
        <v>0</v>
      </c>
      <c r="K49" s="81"/>
    </row>
    <row r="50" spans="1:11" x14ac:dyDescent="0.2">
      <c r="F50" s="78"/>
      <c r="G50" s="78"/>
      <c r="H50" s="79"/>
      <c r="I50" s="80"/>
      <c r="J50" s="80"/>
      <c r="K50" s="81"/>
    </row>
    <row r="51" spans="1:11" x14ac:dyDescent="0.2">
      <c r="A51" s="6"/>
      <c r="B51" s="51" t="s">
        <v>57</v>
      </c>
      <c r="C51" s="82"/>
      <c r="D51" s="82"/>
      <c r="E51" s="83"/>
      <c r="F51" s="10"/>
      <c r="G51" s="11"/>
      <c r="H51" s="12"/>
      <c r="I51" s="13"/>
      <c r="J51" s="12"/>
      <c r="K51" s="46"/>
    </row>
    <row r="52" spans="1:11" ht="33.75" x14ac:dyDescent="0.2">
      <c r="A52" s="84" t="s">
        <v>1</v>
      </c>
      <c r="B52" s="85" t="s">
        <v>2</v>
      </c>
      <c r="C52" s="18" t="s">
        <v>3</v>
      </c>
      <c r="D52" s="16" t="s">
        <v>4</v>
      </c>
      <c r="E52" s="19" t="s">
        <v>5</v>
      </c>
      <c r="F52" s="20" t="s">
        <v>6</v>
      </c>
      <c r="G52" s="86" t="s">
        <v>7</v>
      </c>
      <c r="H52" s="87" t="s">
        <v>8</v>
      </c>
      <c r="I52" s="20" t="s">
        <v>9</v>
      </c>
      <c r="J52" s="20" t="s">
        <v>10</v>
      </c>
      <c r="K52" s="24" t="s">
        <v>11</v>
      </c>
    </row>
    <row r="53" spans="1:11" x14ac:dyDescent="0.2">
      <c r="A53" s="98">
        <v>1</v>
      </c>
      <c r="B53" s="99" t="s">
        <v>58</v>
      </c>
      <c r="C53" s="100"/>
      <c r="D53" s="101" t="s">
        <v>14</v>
      </c>
      <c r="E53" s="102">
        <v>50</v>
      </c>
      <c r="F53" s="103">
        <v>0</v>
      </c>
      <c r="G53" s="104">
        <v>0.08</v>
      </c>
      <c r="H53" s="32">
        <f>E53*F53</f>
        <v>0</v>
      </c>
      <c r="I53" s="33">
        <f>H53*G53</f>
        <v>0</v>
      </c>
      <c r="J53" s="33">
        <f>H53+I53</f>
        <v>0</v>
      </c>
      <c r="K53" s="105"/>
    </row>
    <row r="54" spans="1:11" x14ac:dyDescent="0.2">
      <c r="A54" s="98">
        <v>2</v>
      </c>
      <c r="B54" s="99" t="s">
        <v>59</v>
      </c>
      <c r="C54" s="100"/>
      <c r="D54" s="101" t="s">
        <v>14</v>
      </c>
      <c r="E54" s="102">
        <v>50</v>
      </c>
      <c r="F54" s="103">
        <v>0</v>
      </c>
      <c r="G54" s="104">
        <v>0.08</v>
      </c>
      <c r="H54" s="32">
        <f>E54*F54</f>
        <v>0</v>
      </c>
      <c r="I54" s="33">
        <f>H54*G54</f>
        <v>0</v>
      </c>
      <c r="J54" s="33">
        <f>H54+I54</f>
        <v>0</v>
      </c>
      <c r="K54" s="105"/>
    </row>
    <row r="55" spans="1:11" x14ac:dyDescent="0.2">
      <c r="F55" s="94" t="s">
        <v>19</v>
      </c>
      <c r="G55" s="95"/>
      <c r="H55" s="49">
        <f>SUM(H53:H54)</f>
        <v>0</v>
      </c>
      <c r="I55" s="50">
        <f>SUM(I53:I54)</f>
        <v>0</v>
      </c>
      <c r="J55" s="50">
        <f>SUM(J53:J54)</f>
        <v>0</v>
      </c>
      <c r="K55" s="81"/>
    </row>
    <row r="56" spans="1:11" x14ac:dyDescent="0.2">
      <c r="F56" s="78"/>
      <c r="G56" s="78"/>
      <c r="H56" s="79"/>
      <c r="I56" s="80"/>
      <c r="J56" s="80"/>
      <c r="K56" s="81"/>
    </row>
    <row r="57" spans="1:11" s="6" customFormat="1" ht="11.25" x14ac:dyDescent="0.2">
      <c r="B57" s="51" t="s">
        <v>60</v>
      </c>
      <c r="C57" s="82"/>
      <c r="D57" s="82"/>
      <c r="E57" s="83"/>
      <c r="F57" s="10"/>
      <c r="G57" s="11"/>
      <c r="H57" s="12"/>
      <c r="I57" s="13"/>
      <c r="J57" s="12"/>
      <c r="K57" s="46"/>
    </row>
    <row r="58" spans="1:11" s="6" customFormat="1" ht="33.75" x14ac:dyDescent="0.2">
      <c r="A58" s="84" t="s">
        <v>1</v>
      </c>
      <c r="B58" s="85" t="s">
        <v>2</v>
      </c>
      <c r="C58" s="18" t="s">
        <v>3</v>
      </c>
      <c r="D58" s="16" t="s">
        <v>4</v>
      </c>
      <c r="E58" s="19" t="s">
        <v>5</v>
      </c>
      <c r="F58" s="20" t="s">
        <v>6</v>
      </c>
      <c r="G58" s="86" t="s">
        <v>7</v>
      </c>
      <c r="H58" s="87" t="s">
        <v>8</v>
      </c>
      <c r="I58" s="20" t="s">
        <v>9</v>
      </c>
      <c r="J58" s="20" t="s">
        <v>10</v>
      </c>
      <c r="K58" s="24" t="s">
        <v>11</v>
      </c>
    </row>
    <row r="59" spans="1:11" s="6" customFormat="1" ht="145.5" customHeight="1" x14ac:dyDescent="0.2">
      <c r="A59" s="106" t="s">
        <v>12</v>
      </c>
      <c r="B59" s="107" t="s">
        <v>61</v>
      </c>
      <c r="C59" s="42"/>
      <c r="D59" s="108" t="s">
        <v>14</v>
      </c>
      <c r="E59" s="109">
        <v>500</v>
      </c>
      <c r="F59" s="110">
        <v>0</v>
      </c>
      <c r="G59" s="111">
        <v>0.08</v>
      </c>
      <c r="H59" s="110">
        <f>ROUND((E59*F59),2)</f>
        <v>0</v>
      </c>
      <c r="I59" s="112">
        <f>ROUND((H59*G59),2)</f>
        <v>0</v>
      </c>
      <c r="J59" s="112">
        <f>ROUND((H59+H59*G59),2)</f>
        <v>0</v>
      </c>
      <c r="K59" s="113">
        <v>1</v>
      </c>
    </row>
    <row r="60" spans="1:11" s="6" customFormat="1" ht="24" x14ac:dyDescent="0.2">
      <c r="A60" s="114" t="s">
        <v>15</v>
      </c>
      <c r="B60" s="115" t="s">
        <v>62</v>
      </c>
      <c r="C60" s="42"/>
      <c r="D60" s="116" t="s">
        <v>14</v>
      </c>
      <c r="E60" s="117">
        <v>4000</v>
      </c>
      <c r="F60" s="110">
        <v>0</v>
      </c>
      <c r="G60" s="111">
        <v>0.08</v>
      </c>
      <c r="H60" s="110">
        <f>ROUND((E60*F60),2)</f>
        <v>0</v>
      </c>
      <c r="I60" s="112">
        <f>ROUND((H60*G60),2)</f>
        <v>0</v>
      </c>
      <c r="J60" s="112">
        <f>ROUND((H60+H60*G60),2)</f>
        <v>0</v>
      </c>
      <c r="K60" s="113">
        <v>1</v>
      </c>
    </row>
    <row r="61" spans="1:11" s="6" customFormat="1" ht="24" x14ac:dyDescent="0.2">
      <c r="A61" s="106" t="s">
        <v>17</v>
      </c>
      <c r="B61" s="118" t="s">
        <v>63</v>
      </c>
      <c r="C61" s="42"/>
      <c r="D61" s="119" t="s">
        <v>14</v>
      </c>
      <c r="E61" s="109">
        <v>500</v>
      </c>
      <c r="F61" s="110">
        <v>0</v>
      </c>
      <c r="G61" s="111">
        <v>0.08</v>
      </c>
      <c r="H61" s="110">
        <f>ROUND((E61*F61),2)</f>
        <v>0</v>
      </c>
      <c r="I61" s="112">
        <f>ROUND((H61*G61),2)</f>
        <v>0</v>
      </c>
      <c r="J61" s="112">
        <f>ROUND((H61+H61*G61),2)</f>
        <v>0</v>
      </c>
      <c r="K61" s="120">
        <v>1</v>
      </c>
    </row>
    <row r="62" spans="1:11" s="6" customFormat="1" ht="24" x14ac:dyDescent="0.2">
      <c r="A62" s="106" t="s">
        <v>64</v>
      </c>
      <c r="B62" s="118" t="s">
        <v>65</v>
      </c>
      <c r="C62" s="42"/>
      <c r="D62" s="119" t="s">
        <v>14</v>
      </c>
      <c r="E62" s="109">
        <v>50</v>
      </c>
      <c r="F62" s="110">
        <v>0</v>
      </c>
      <c r="G62" s="111">
        <v>0.08</v>
      </c>
      <c r="H62" s="110">
        <f>ROUND((E62*F62),2)</f>
        <v>0</v>
      </c>
      <c r="I62" s="112">
        <f>ROUND((H62*G62),2)</f>
        <v>0</v>
      </c>
      <c r="J62" s="112">
        <f>ROUND((H62+H62*G62),2)</f>
        <v>0</v>
      </c>
      <c r="K62" s="120"/>
    </row>
    <row r="63" spans="1:11" x14ac:dyDescent="0.2">
      <c r="A63" s="121"/>
      <c r="B63" s="121"/>
      <c r="C63" s="122"/>
      <c r="D63" s="121"/>
      <c r="E63" s="123"/>
      <c r="F63" s="48" t="s">
        <v>19</v>
      </c>
      <c r="G63" s="48"/>
      <c r="H63" s="49">
        <f>SUM(H59:H62)</f>
        <v>0</v>
      </c>
      <c r="I63" s="50">
        <f>SUM(I59:I62)</f>
        <v>0</v>
      </c>
      <c r="J63" s="50">
        <f>SUM(J59:J62)</f>
        <v>0</v>
      </c>
      <c r="K63" s="124"/>
    </row>
    <row r="64" spans="1:11" x14ac:dyDescent="0.2">
      <c r="C64" s="125"/>
    </row>
    <row r="65" spans="1:11" s="15" customFormat="1" ht="12" x14ac:dyDescent="0.2">
      <c r="A65" s="6"/>
      <c r="B65" s="7" t="s">
        <v>66</v>
      </c>
      <c r="C65" s="46"/>
      <c r="D65" s="46"/>
      <c r="E65" s="9"/>
      <c r="F65" s="10"/>
      <c r="G65" s="11"/>
      <c r="H65" s="12"/>
      <c r="I65" s="13"/>
      <c r="J65" s="12"/>
      <c r="K65" s="14"/>
    </row>
    <row r="66" spans="1:11" s="70" customFormat="1" ht="33.75" x14ac:dyDescent="0.2">
      <c r="A66" s="16" t="s">
        <v>1</v>
      </c>
      <c r="B66" s="16" t="s">
        <v>2</v>
      </c>
      <c r="C66" s="18" t="s">
        <v>3</v>
      </c>
      <c r="D66" s="16" t="s">
        <v>4</v>
      </c>
      <c r="E66" s="19" t="s">
        <v>5</v>
      </c>
      <c r="F66" s="20" t="s">
        <v>6</v>
      </c>
      <c r="G66" s="21" t="s">
        <v>7</v>
      </c>
      <c r="H66" s="22" t="s">
        <v>8</v>
      </c>
      <c r="I66" s="23" t="s">
        <v>9</v>
      </c>
      <c r="J66" s="23" t="s">
        <v>10</v>
      </c>
      <c r="K66" s="24" t="s">
        <v>11</v>
      </c>
    </row>
    <row r="67" spans="1:11" s="15" customFormat="1" ht="48" x14ac:dyDescent="0.2">
      <c r="A67" s="126" t="s">
        <v>12</v>
      </c>
      <c r="B67" s="34" t="s">
        <v>67</v>
      </c>
      <c r="C67" s="34"/>
      <c r="D67" s="106" t="s">
        <v>68</v>
      </c>
      <c r="E67" s="29">
        <v>60</v>
      </c>
      <c r="F67" s="127">
        <v>0</v>
      </c>
      <c r="G67" s="128">
        <v>8</v>
      </c>
      <c r="H67" s="129">
        <f>F67*E67</f>
        <v>0</v>
      </c>
      <c r="I67" s="130">
        <f>H67*0.08</f>
        <v>0</v>
      </c>
      <c r="J67" s="130">
        <f>H67*1.08</f>
        <v>0</v>
      </c>
      <c r="K67" s="131">
        <v>1</v>
      </c>
    </row>
    <row r="68" spans="1:11" s="15" customFormat="1" ht="49.5" customHeight="1" x14ac:dyDescent="0.2">
      <c r="A68" s="126" t="s">
        <v>15</v>
      </c>
      <c r="B68" s="34" t="s">
        <v>69</v>
      </c>
      <c r="C68" s="34"/>
      <c r="D68" s="106" t="s">
        <v>68</v>
      </c>
      <c r="E68" s="29">
        <v>5</v>
      </c>
      <c r="F68" s="127">
        <v>0</v>
      </c>
      <c r="G68" s="128">
        <v>8</v>
      </c>
      <c r="H68" s="129">
        <f>F68*E68</f>
        <v>0</v>
      </c>
      <c r="I68" s="130">
        <f>H68*0.08</f>
        <v>0</v>
      </c>
      <c r="J68" s="130">
        <f>H68*1.08</f>
        <v>0</v>
      </c>
      <c r="K68" s="131">
        <v>1</v>
      </c>
    </row>
    <row r="69" spans="1:11" s="15" customFormat="1" ht="12" x14ac:dyDescent="0.2">
      <c r="A69" s="6"/>
      <c r="B69" s="8"/>
      <c r="C69" s="46"/>
      <c r="D69" s="47"/>
      <c r="E69" s="9"/>
      <c r="F69" s="132" t="s">
        <v>19</v>
      </c>
      <c r="G69" s="132"/>
      <c r="H69" s="133">
        <f>SUM(H67:H68)</f>
        <v>0</v>
      </c>
      <c r="I69" s="134">
        <f>SUM(I67:I68)</f>
        <v>0</v>
      </c>
      <c r="J69" s="134">
        <f>SUM(J67:J68)</f>
        <v>0</v>
      </c>
      <c r="K69" s="34"/>
    </row>
    <row r="70" spans="1:11" s="70" customFormat="1" x14ac:dyDescent="0.2">
      <c r="A70" s="6"/>
      <c r="B70" s="135"/>
      <c r="C70" s="136"/>
      <c r="D70" s="136"/>
      <c r="E70" s="52"/>
      <c r="F70" s="10"/>
      <c r="G70" s="137"/>
      <c r="H70" s="12"/>
      <c r="I70" s="13"/>
      <c r="J70" s="12"/>
      <c r="K70" s="138"/>
    </row>
    <row r="71" spans="1:11" x14ac:dyDescent="0.2">
      <c r="B71" s="51" t="s">
        <v>70</v>
      </c>
    </row>
    <row r="72" spans="1:11" ht="33.75" x14ac:dyDescent="0.2">
      <c r="A72" s="16" t="s">
        <v>1</v>
      </c>
      <c r="B72" s="16" t="s">
        <v>2</v>
      </c>
      <c r="C72" s="18" t="s">
        <v>3</v>
      </c>
      <c r="D72" s="16" t="s">
        <v>4</v>
      </c>
      <c r="E72" s="19" t="s">
        <v>5</v>
      </c>
      <c r="F72" s="20" t="s">
        <v>6</v>
      </c>
      <c r="G72" s="16" t="s">
        <v>7</v>
      </c>
      <c r="H72" s="139" t="s">
        <v>8</v>
      </c>
      <c r="I72" s="139" t="s">
        <v>9</v>
      </c>
      <c r="J72" s="139" t="s">
        <v>10</v>
      </c>
      <c r="K72" s="24" t="s">
        <v>11</v>
      </c>
    </row>
    <row r="73" spans="1:11" x14ac:dyDescent="0.2">
      <c r="A73" s="140">
        <v>1</v>
      </c>
      <c r="B73" s="141" t="s">
        <v>71</v>
      </c>
      <c r="C73" s="142"/>
      <c r="D73" s="143" t="s">
        <v>72</v>
      </c>
      <c r="E73" s="144">
        <v>8</v>
      </c>
      <c r="F73" s="145">
        <v>0</v>
      </c>
      <c r="G73" s="146">
        <v>0.08</v>
      </c>
      <c r="H73" s="129">
        <f>E73*F73</f>
        <v>0</v>
      </c>
      <c r="I73" s="129">
        <f>H73*0.08</f>
        <v>0</v>
      </c>
      <c r="J73" s="129">
        <f>H73+I73</f>
        <v>0</v>
      </c>
      <c r="K73" s="147"/>
    </row>
    <row r="74" spans="1:11" x14ac:dyDescent="0.2">
      <c r="A74" s="140">
        <v>2</v>
      </c>
      <c r="B74" s="124" t="s">
        <v>73</v>
      </c>
      <c r="C74" s="142"/>
      <c r="D74" s="148" t="s">
        <v>72</v>
      </c>
      <c r="E74" s="149">
        <v>3</v>
      </c>
      <c r="F74" s="150">
        <v>0</v>
      </c>
      <c r="G74" s="151">
        <v>0.08</v>
      </c>
      <c r="H74" s="129">
        <f>E74*F74</f>
        <v>0</v>
      </c>
      <c r="I74" s="129">
        <f>H74*0.08</f>
        <v>0</v>
      </c>
      <c r="J74" s="129">
        <f>H74+I74</f>
        <v>0</v>
      </c>
      <c r="K74" s="147"/>
    </row>
    <row r="75" spans="1:11" x14ac:dyDescent="0.2">
      <c r="A75" s="140">
        <v>3</v>
      </c>
      <c r="B75" s="140" t="s">
        <v>74</v>
      </c>
      <c r="C75" s="140"/>
      <c r="D75" s="140" t="s">
        <v>72</v>
      </c>
      <c r="E75" s="102">
        <v>3</v>
      </c>
      <c r="F75" s="152">
        <v>0</v>
      </c>
      <c r="G75" s="153">
        <v>0.08</v>
      </c>
      <c r="H75" s="129">
        <f>E75*F75</f>
        <v>0</v>
      </c>
      <c r="I75" s="129">
        <f>H75*0.08</f>
        <v>0</v>
      </c>
      <c r="J75" s="129">
        <f>H75+I75</f>
        <v>0</v>
      </c>
      <c r="K75" s="147"/>
    </row>
    <row r="76" spans="1:11" x14ac:dyDescent="0.2">
      <c r="A76" s="154"/>
      <c r="B76" s="154"/>
      <c r="C76" s="154"/>
      <c r="D76" s="154"/>
      <c r="E76" s="155"/>
      <c r="F76" s="132" t="s">
        <v>19</v>
      </c>
      <c r="G76" s="156"/>
      <c r="H76" s="157">
        <f>SUM(H73:H75)</f>
        <v>0</v>
      </c>
      <c r="I76" s="157">
        <f>SUM(I73:I75)</f>
        <v>0</v>
      </c>
      <c r="J76" s="157">
        <f>SUM(J73:J75)</f>
        <v>0</v>
      </c>
      <c r="K76" s="81"/>
    </row>
    <row r="77" spans="1:11" s="125" customFormat="1" x14ac:dyDescent="0.2">
      <c r="E77" s="158"/>
      <c r="F77" s="159"/>
      <c r="H77" s="159"/>
      <c r="I77" s="159"/>
      <c r="J77" s="159"/>
      <c r="K77" s="81"/>
    </row>
    <row r="78" spans="1:11" x14ac:dyDescent="0.2">
      <c r="A78" s="160"/>
      <c r="B78" s="51" t="s">
        <v>75</v>
      </c>
      <c r="C78" s="161"/>
      <c r="D78" s="161"/>
      <c r="E78" s="162"/>
      <c r="F78" s="163"/>
      <c r="G78" s="161"/>
      <c r="H78" s="163"/>
      <c r="I78" s="163"/>
      <c r="J78" s="163"/>
    </row>
    <row r="79" spans="1:11" ht="33.75" x14ac:dyDescent="0.2">
      <c r="A79" s="160" t="s">
        <v>1</v>
      </c>
      <c r="B79" s="16" t="s">
        <v>2</v>
      </c>
      <c r="C79" s="18" t="s">
        <v>3</v>
      </c>
      <c r="D79" s="16" t="s">
        <v>4</v>
      </c>
      <c r="E79" s="19" t="s">
        <v>5</v>
      </c>
      <c r="F79" s="20" t="s">
        <v>6</v>
      </c>
      <c r="G79" s="16" t="s">
        <v>7</v>
      </c>
      <c r="H79" s="139" t="s">
        <v>8</v>
      </c>
      <c r="I79" s="139" t="s">
        <v>9</v>
      </c>
      <c r="J79" s="139" t="s">
        <v>10</v>
      </c>
      <c r="K79" s="24" t="s">
        <v>11</v>
      </c>
    </row>
    <row r="80" spans="1:11" x14ac:dyDescent="0.2">
      <c r="A80" s="164">
        <v>1</v>
      </c>
      <c r="B80" s="165" t="s">
        <v>76</v>
      </c>
      <c r="C80" s="164"/>
      <c r="D80" s="148" t="s">
        <v>14</v>
      </c>
      <c r="E80" s="149">
        <v>4000</v>
      </c>
      <c r="F80" s="150">
        <v>0</v>
      </c>
      <c r="G80" s="148">
        <v>8</v>
      </c>
      <c r="H80" s="150">
        <f t="shared" ref="H80:H86" si="3">E80*F80</f>
        <v>0</v>
      </c>
      <c r="I80" s="150">
        <f t="shared" ref="I80:I86" si="4">H80*0.08</f>
        <v>0</v>
      </c>
      <c r="J80" s="648">
        <f t="shared" ref="J80:J86" si="5">H80+I80</f>
        <v>0</v>
      </c>
      <c r="K80" s="165"/>
    </row>
    <row r="81" spans="1:11" x14ac:dyDescent="0.2">
      <c r="A81" s="164">
        <v>2</v>
      </c>
      <c r="B81" s="165" t="s">
        <v>77</v>
      </c>
      <c r="C81" s="164"/>
      <c r="D81" s="148" t="s">
        <v>14</v>
      </c>
      <c r="E81" s="149">
        <v>1000</v>
      </c>
      <c r="F81" s="150">
        <v>0</v>
      </c>
      <c r="G81" s="148">
        <v>8</v>
      </c>
      <c r="H81" s="150">
        <f t="shared" si="3"/>
        <v>0</v>
      </c>
      <c r="I81" s="150">
        <f t="shared" si="4"/>
        <v>0</v>
      </c>
      <c r="J81" s="648">
        <f t="shared" si="5"/>
        <v>0</v>
      </c>
      <c r="K81" s="165"/>
    </row>
    <row r="82" spans="1:11" x14ac:dyDescent="0.2">
      <c r="A82" s="164">
        <v>3</v>
      </c>
      <c r="B82" s="168" t="s">
        <v>78</v>
      </c>
      <c r="C82" s="164"/>
      <c r="D82" s="148"/>
      <c r="E82" s="149">
        <v>50</v>
      </c>
      <c r="F82" s="150">
        <v>0</v>
      </c>
      <c r="G82" s="148">
        <v>8</v>
      </c>
      <c r="H82" s="150">
        <f t="shared" si="3"/>
        <v>0</v>
      </c>
      <c r="I82" s="150">
        <f t="shared" si="4"/>
        <v>0</v>
      </c>
      <c r="J82" s="648">
        <f>H82+I82</f>
        <v>0</v>
      </c>
      <c r="K82" s="165"/>
    </row>
    <row r="83" spans="1:11" ht="51" x14ac:dyDescent="0.2">
      <c r="A83" s="164">
        <v>5</v>
      </c>
      <c r="B83" s="165" t="s">
        <v>79</v>
      </c>
      <c r="C83" s="90"/>
      <c r="D83" s="148" t="s">
        <v>14</v>
      </c>
      <c r="E83" s="149">
        <v>1000</v>
      </c>
      <c r="F83" s="150">
        <v>0</v>
      </c>
      <c r="G83" s="148">
        <v>8</v>
      </c>
      <c r="H83" s="150">
        <f t="shared" si="3"/>
        <v>0</v>
      </c>
      <c r="I83" s="150">
        <f t="shared" si="4"/>
        <v>0</v>
      </c>
      <c r="J83" s="648">
        <f t="shared" si="5"/>
        <v>0</v>
      </c>
      <c r="K83" s="165"/>
    </row>
    <row r="84" spans="1:11" ht="51" x14ac:dyDescent="0.2">
      <c r="A84" s="164">
        <v>6</v>
      </c>
      <c r="B84" s="165" t="s">
        <v>80</v>
      </c>
      <c r="C84" s="90"/>
      <c r="D84" s="148" t="s">
        <v>14</v>
      </c>
      <c r="E84" s="149">
        <v>3000</v>
      </c>
      <c r="F84" s="150">
        <v>0</v>
      </c>
      <c r="G84" s="148">
        <v>8</v>
      </c>
      <c r="H84" s="150">
        <f t="shared" si="3"/>
        <v>0</v>
      </c>
      <c r="I84" s="150">
        <f t="shared" si="4"/>
        <v>0</v>
      </c>
      <c r="J84" s="648">
        <f t="shared" si="5"/>
        <v>0</v>
      </c>
      <c r="K84" s="165"/>
    </row>
    <row r="85" spans="1:11" ht="63.75" x14ac:dyDescent="0.2">
      <c r="A85" s="164">
        <v>7</v>
      </c>
      <c r="B85" s="169" t="s">
        <v>81</v>
      </c>
      <c r="C85" s="164"/>
      <c r="D85" s="148" t="s">
        <v>14</v>
      </c>
      <c r="E85" s="149">
        <v>30</v>
      </c>
      <c r="F85" s="150">
        <v>0</v>
      </c>
      <c r="G85" s="148">
        <v>8</v>
      </c>
      <c r="H85" s="150">
        <f t="shared" si="3"/>
        <v>0</v>
      </c>
      <c r="I85" s="150">
        <f t="shared" si="4"/>
        <v>0</v>
      </c>
      <c r="J85" s="648">
        <f t="shared" si="5"/>
        <v>0</v>
      </c>
      <c r="K85" s="165"/>
    </row>
    <row r="86" spans="1:11" ht="63.75" x14ac:dyDescent="0.2">
      <c r="A86" s="164">
        <v>8</v>
      </c>
      <c r="B86" s="169" t="s">
        <v>82</v>
      </c>
      <c r="C86" s="164"/>
      <c r="D86" s="148" t="s">
        <v>14</v>
      </c>
      <c r="E86" s="149">
        <v>30</v>
      </c>
      <c r="F86" s="150">
        <v>0</v>
      </c>
      <c r="G86" s="148">
        <v>8</v>
      </c>
      <c r="H86" s="150">
        <f t="shared" si="3"/>
        <v>0</v>
      </c>
      <c r="I86" s="150">
        <f t="shared" si="4"/>
        <v>0</v>
      </c>
      <c r="J86" s="648">
        <f t="shared" si="5"/>
        <v>0</v>
      </c>
      <c r="K86" s="165"/>
    </row>
    <row r="87" spans="1:11" x14ac:dyDescent="0.2">
      <c r="A87" s="164"/>
      <c r="B87" s="165"/>
      <c r="C87" s="164"/>
      <c r="D87" s="148"/>
      <c r="E87" s="149"/>
      <c r="F87" s="652" t="s">
        <v>19</v>
      </c>
      <c r="G87" s="653"/>
      <c r="H87" s="96">
        <f>SUM(H80:H86)</f>
        <v>0</v>
      </c>
      <c r="I87" s="97">
        <f>SUM(I80:I86)</f>
        <v>0</v>
      </c>
      <c r="J87" s="97">
        <f>SUM(J80:J86)</f>
        <v>0</v>
      </c>
      <c r="K87" s="165"/>
    </row>
    <row r="88" spans="1:11" x14ac:dyDescent="0.2">
      <c r="A88" s="154"/>
      <c r="B88" s="170"/>
      <c r="C88" s="154"/>
      <c r="D88" s="154"/>
      <c r="E88" s="155"/>
      <c r="F88" s="171"/>
      <c r="G88" s="154"/>
      <c r="H88" s="171"/>
      <c r="I88" s="171"/>
      <c r="J88" s="171"/>
    </row>
    <row r="89" spans="1:11" x14ac:dyDescent="0.2">
      <c r="A89" s="160"/>
      <c r="B89" s="7" t="s">
        <v>83</v>
      </c>
      <c r="C89" s="161"/>
      <c r="D89" s="161"/>
      <c r="E89" s="162"/>
      <c r="F89" s="163"/>
      <c r="G89" s="161"/>
      <c r="H89" s="163"/>
      <c r="I89" s="163"/>
      <c r="J89" s="163"/>
    </row>
    <row r="90" spans="1:11" ht="33.75" x14ac:dyDescent="0.2">
      <c r="A90" s="16" t="s">
        <v>1</v>
      </c>
      <c r="B90" s="16" t="s">
        <v>2</v>
      </c>
      <c r="C90" s="18" t="s">
        <v>3</v>
      </c>
      <c r="D90" s="16" t="s">
        <v>4</v>
      </c>
      <c r="E90" s="19" t="s">
        <v>5</v>
      </c>
      <c r="F90" s="20" t="s">
        <v>6</v>
      </c>
      <c r="G90" s="16" t="s">
        <v>7</v>
      </c>
      <c r="H90" s="139" t="s">
        <v>8</v>
      </c>
      <c r="I90" s="139" t="s">
        <v>9</v>
      </c>
      <c r="J90" s="139" t="s">
        <v>10</v>
      </c>
      <c r="K90" s="24" t="s">
        <v>11</v>
      </c>
    </row>
    <row r="91" spans="1:11" x14ac:dyDescent="0.2">
      <c r="A91" s="140">
        <v>1</v>
      </c>
      <c r="B91" s="124" t="s">
        <v>84</v>
      </c>
      <c r="C91" s="140"/>
      <c r="D91" s="148" t="s">
        <v>14</v>
      </c>
      <c r="E91" s="645">
        <v>20</v>
      </c>
      <c r="F91" s="646">
        <v>0</v>
      </c>
      <c r="G91" s="647">
        <v>8</v>
      </c>
      <c r="H91" s="150">
        <f t="shared" ref="H91:H97" si="6">E91*F91</f>
        <v>0</v>
      </c>
      <c r="I91" s="150">
        <f t="shared" ref="I91:I97" si="7">H91*0.08</f>
        <v>0</v>
      </c>
      <c r="J91" s="648">
        <f t="shared" ref="J91:J97" si="8">H91+I91</f>
        <v>0</v>
      </c>
      <c r="K91" s="124"/>
    </row>
    <row r="92" spans="1:11" x14ac:dyDescent="0.2">
      <c r="A92" s="140">
        <v>2</v>
      </c>
      <c r="B92" s="124" t="s">
        <v>85</v>
      </c>
      <c r="C92" s="140"/>
      <c r="D92" s="148" t="s">
        <v>14</v>
      </c>
      <c r="E92" s="645">
        <v>10</v>
      </c>
      <c r="F92" s="646">
        <v>0</v>
      </c>
      <c r="G92" s="647">
        <v>8</v>
      </c>
      <c r="H92" s="150">
        <f t="shared" si="6"/>
        <v>0</v>
      </c>
      <c r="I92" s="150">
        <f t="shared" si="7"/>
        <v>0</v>
      </c>
      <c r="J92" s="648">
        <f t="shared" si="8"/>
        <v>0</v>
      </c>
      <c r="K92" s="124"/>
    </row>
    <row r="93" spans="1:11" x14ac:dyDescent="0.2">
      <c r="A93" s="140">
        <v>3</v>
      </c>
      <c r="B93" s="124" t="s">
        <v>86</v>
      </c>
      <c r="C93" s="140"/>
      <c r="D93" s="148" t="s">
        <v>14</v>
      </c>
      <c r="E93" s="645">
        <v>30</v>
      </c>
      <c r="F93" s="646">
        <v>0</v>
      </c>
      <c r="G93" s="647">
        <v>8</v>
      </c>
      <c r="H93" s="150">
        <f t="shared" si="6"/>
        <v>0</v>
      </c>
      <c r="I93" s="150">
        <f t="shared" si="7"/>
        <v>0</v>
      </c>
      <c r="J93" s="648">
        <f t="shared" si="8"/>
        <v>0</v>
      </c>
      <c r="K93" s="124"/>
    </row>
    <row r="94" spans="1:11" x14ac:dyDescent="0.2">
      <c r="A94" s="140">
        <v>4</v>
      </c>
      <c r="B94" s="124" t="s">
        <v>87</v>
      </c>
      <c r="C94" s="140"/>
      <c r="D94" s="148" t="s">
        <v>14</v>
      </c>
      <c r="E94" s="645">
        <v>20</v>
      </c>
      <c r="F94" s="646">
        <v>0</v>
      </c>
      <c r="G94" s="647">
        <v>8</v>
      </c>
      <c r="H94" s="150">
        <f t="shared" si="6"/>
        <v>0</v>
      </c>
      <c r="I94" s="150">
        <f>H94*0.08</f>
        <v>0</v>
      </c>
      <c r="J94" s="648">
        <f>H94+I94</f>
        <v>0</v>
      </c>
      <c r="K94" s="124"/>
    </row>
    <row r="95" spans="1:11" x14ac:dyDescent="0.2">
      <c r="A95" s="140">
        <v>5</v>
      </c>
      <c r="B95" s="124" t="s">
        <v>88</v>
      </c>
      <c r="C95" s="140"/>
      <c r="D95" s="148" t="s">
        <v>14</v>
      </c>
      <c r="E95" s="645">
        <v>20</v>
      </c>
      <c r="F95" s="646">
        <v>0</v>
      </c>
      <c r="G95" s="647">
        <v>8</v>
      </c>
      <c r="H95" s="150">
        <f t="shared" si="6"/>
        <v>0</v>
      </c>
      <c r="I95" s="150">
        <f t="shared" si="7"/>
        <v>0</v>
      </c>
      <c r="J95" s="648">
        <f t="shared" si="8"/>
        <v>0</v>
      </c>
      <c r="K95" s="124"/>
    </row>
    <row r="96" spans="1:11" ht="36" x14ac:dyDescent="0.2">
      <c r="A96" s="140">
        <v>6</v>
      </c>
      <c r="B96" s="124" t="s">
        <v>89</v>
      </c>
      <c r="C96" s="318"/>
      <c r="D96" s="148" t="s">
        <v>14</v>
      </c>
      <c r="E96" s="645">
        <v>80</v>
      </c>
      <c r="F96" s="646">
        <v>0</v>
      </c>
      <c r="G96" s="647">
        <v>8</v>
      </c>
      <c r="H96" s="150">
        <f t="shared" si="6"/>
        <v>0</v>
      </c>
      <c r="I96" s="150">
        <f t="shared" si="7"/>
        <v>0</v>
      </c>
      <c r="J96" s="648">
        <f t="shared" si="8"/>
        <v>0</v>
      </c>
      <c r="K96" s="376">
        <v>1</v>
      </c>
    </row>
    <row r="97" spans="1:11" ht="144" x14ac:dyDescent="0.2">
      <c r="A97" s="140">
        <v>7</v>
      </c>
      <c r="B97" s="649" t="s">
        <v>90</v>
      </c>
      <c r="C97" s="140"/>
      <c r="D97" s="148" t="s">
        <v>14</v>
      </c>
      <c r="E97" s="645">
        <v>15</v>
      </c>
      <c r="F97" s="646">
        <v>0</v>
      </c>
      <c r="G97" s="647">
        <v>8</v>
      </c>
      <c r="H97" s="150">
        <f t="shared" si="6"/>
        <v>0</v>
      </c>
      <c r="I97" s="150">
        <f t="shared" si="7"/>
        <v>0</v>
      </c>
      <c r="J97" s="648">
        <f t="shared" si="8"/>
        <v>0</v>
      </c>
      <c r="K97" s="124"/>
    </row>
    <row r="98" spans="1:11" x14ac:dyDescent="0.2">
      <c r="A98" s="140"/>
      <c r="B98" s="140"/>
      <c r="C98" s="140"/>
      <c r="D98" s="140"/>
      <c r="E98" s="102"/>
      <c r="F98" s="650" t="s">
        <v>19</v>
      </c>
      <c r="G98" s="651"/>
      <c r="H98" s="76">
        <f>SUM(H91:H97)</f>
        <v>0</v>
      </c>
      <c r="I98" s="77">
        <f>SUM(I91:I97)</f>
        <v>0</v>
      </c>
      <c r="J98" s="77">
        <f>SUM(J91:J97)</f>
        <v>0</v>
      </c>
      <c r="K98" s="124"/>
    </row>
    <row r="99" spans="1:11" s="125" customFormat="1" x14ac:dyDescent="0.2">
      <c r="A99" s="154"/>
      <c r="B99" s="170"/>
      <c r="C99" s="154"/>
      <c r="D99" s="154"/>
      <c r="E99" s="155"/>
      <c r="F99" s="171"/>
      <c r="G99" s="154"/>
      <c r="H99" s="171"/>
      <c r="I99" s="171"/>
      <c r="J99" s="171"/>
      <c r="K99" s="81"/>
    </row>
    <row r="101" spans="1:11" s="15" customFormat="1" ht="12" x14ac:dyDescent="0.2">
      <c r="A101" s="6"/>
      <c r="B101" s="7" t="s">
        <v>91</v>
      </c>
      <c r="C101" s="175"/>
      <c r="D101" s="175"/>
      <c r="E101" s="176"/>
      <c r="F101" s="10"/>
      <c r="G101" s="11"/>
      <c r="H101" s="12"/>
      <c r="I101" s="13"/>
      <c r="J101" s="12"/>
      <c r="K101" s="14"/>
    </row>
    <row r="102" spans="1:11" s="70" customFormat="1" ht="33.75" x14ac:dyDescent="0.2">
      <c r="A102" s="16" t="s">
        <v>1</v>
      </c>
      <c r="B102" s="17" t="s">
        <v>2</v>
      </c>
      <c r="C102" s="18" t="s">
        <v>3</v>
      </c>
      <c r="D102" s="16" t="s">
        <v>4</v>
      </c>
      <c r="E102" s="19" t="s">
        <v>5</v>
      </c>
      <c r="F102" s="20" t="s">
        <v>6</v>
      </c>
      <c r="G102" s="21" t="s">
        <v>7</v>
      </c>
      <c r="H102" s="22" t="s">
        <v>8</v>
      </c>
      <c r="I102" s="23" t="s">
        <v>9</v>
      </c>
      <c r="J102" s="23" t="s">
        <v>10</v>
      </c>
      <c r="K102" s="24" t="s">
        <v>11</v>
      </c>
    </row>
    <row r="103" spans="1:11" s="15" customFormat="1" ht="23.85" customHeight="1" x14ac:dyDescent="0.2">
      <c r="A103" s="177" t="s">
        <v>12</v>
      </c>
      <c r="B103" s="178" t="s">
        <v>92</v>
      </c>
      <c r="C103" s="179"/>
      <c r="D103" s="180" t="s">
        <v>93</v>
      </c>
      <c r="E103" s="181">
        <v>20</v>
      </c>
      <c r="F103" s="182">
        <v>0</v>
      </c>
      <c r="G103" s="183">
        <v>8</v>
      </c>
      <c r="H103" s="166">
        <f t="shared" ref="H103:H109" si="9">E103*F103</f>
        <v>0</v>
      </c>
      <c r="I103" s="166">
        <f t="shared" ref="I103:I109" si="10">H103*0.08</f>
        <v>0</v>
      </c>
      <c r="J103" s="167">
        <f t="shared" ref="J103:J109" si="11">H103+I103</f>
        <v>0</v>
      </c>
      <c r="K103" s="179"/>
    </row>
    <row r="104" spans="1:11" s="15" customFormat="1" ht="23.85" customHeight="1" x14ac:dyDescent="0.2">
      <c r="A104" s="177" t="s">
        <v>15</v>
      </c>
      <c r="B104" s="178" t="s">
        <v>94</v>
      </c>
      <c r="C104" s="179"/>
      <c r="D104" s="180" t="s">
        <v>93</v>
      </c>
      <c r="E104" s="181">
        <v>50</v>
      </c>
      <c r="F104" s="182">
        <v>0</v>
      </c>
      <c r="G104" s="183">
        <v>8</v>
      </c>
      <c r="H104" s="166">
        <f t="shared" si="9"/>
        <v>0</v>
      </c>
      <c r="I104" s="166">
        <f t="shared" si="10"/>
        <v>0</v>
      </c>
      <c r="J104" s="167">
        <f t="shared" si="11"/>
        <v>0</v>
      </c>
      <c r="K104" s="179"/>
    </row>
    <row r="105" spans="1:11" s="15" customFormat="1" ht="23.85" customHeight="1" x14ac:dyDescent="0.2">
      <c r="A105" s="184" t="s">
        <v>17</v>
      </c>
      <c r="B105" s="185" t="s">
        <v>95</v>
      </c>
      <c r="C105" s="179"/>
      <c r="D105" s="186" t="s">
        <v>93</v>
      </c>
      <c r="E105" s="181">
        <v>40</v>
      </c>
      <c r="F105" s="182">
        <v>0</v>
      </c>
      <c r="G105" s="187">
        <v>8</v>
      </c>
      <c r="H105" s="166">
        <f t="shared" si="9"/>
        <v>0</v>
      </c>
      <c r="I105" s="166">
        <f t="shared" si="10"/>
        <v>0</v>
      </c>
      <c r="J105" s="167">
        <f t="shared" si="11"/>
        <v>0</v>
      </c>
      <c r="K105" s="179"/>
    </row>
    <row r="106" spans="1:11" s="15" customFormat="1" ht="23.85" customHeight="1" x14ac:dyDescent="0.2">
      <c r="A106" s="184" t="s">
        <v>64</v>
      </c>
      <c r="B106" s="188" t="s">
        <v>96</v>
      </c>
      <c r="C106" s="179"/>
      <c r="D106" s="189" t="s">
        <v>93</v>
      </c>
      <c r="E106" s="181">
        <v>50</v>
      </c>
      <c r="F106" s="182">
        <v>0</v>
      </c>
      <c r="G106" s="190">
        <v>8</v>
      </c>
      <c r="H106" s="166">
        <f t="shared" si="9"/>
        <v>0</v>
      </c>
      <c r="I106" s="166">
        <f t="shared" si="10"/>
        <v>0</v>
      </c>
      <c r="J106" s="167">
        <f t="shared" si="11"/>
        <v>0</v>
      </c>
      <c r="K106" s="179"/>
    </row>
    <row r="107" spans="1:11" s="15" customFormat="1" ht="23.85" customHeight="1" x14ac:dyDescent="0.2">
      <c r="A107" s="184" t="s">
        <v>97</v>
      </c>
      <c r="B107" s="188" t="s">
        <v>98</v>
      </c>
      <c r="C107" s="179"/>
      <c r="D107" s="189" t="s">
        <v>93</v>
      </c>
      <c r="E107" s="181">
        <v>40</v>
      </c>
      <c r="F107" s="182">
        <v>0</v>
      </c>
      <c r="G107" s="190">
        <v>8</v>
      </c>
      <c r="H107" s="166">
        <f t="shared" si="9"/>
        <v>0</v>
      </c>
      <c r="I107" s="166">
        <f t="shared" si="10"/>
        <v>0</v>
      </c>
      <c r="J107" s="167">
        <f t="shared" si="11"/>
        <v>0</v>
      </c>
      <c r="K107" s="179"/>
    </row>
    <row r="108" spans="1:11" s="15" customFormat="1" ht="23.85" customHeight="1" x14ac:dyDescent="0.2">
      <c r="A108" s="191" t="s">
        <v>99</v>
      </c>
      <c r="B108" s="192" t="s">
        <v>100</v>
      </c>
      <c r="C108" s="179"/>
      <c r="D108" s="193" t="s">
        <v>93</v>
      </c>
      <c r="E108" s="181">
        <v>50</v>
      </c>
      <c r="F108" s="182">
        <v>0</v>
      </c>
      <c r="G108" s="194">
        <v>8</v>
      </c>
      <c r="H108" s="166">
        <f t="shared" si="9"/>
        <v>0</v>
      </c>
      <c r="I108" s="166">
        <f t="shared" si="10"/>
        <v>0</v>
      </c>
      <c r="J108" s="167">
        <f t="shared" si="11"/>
        <v>0</v>
      </c>
      <c r="K108" s="179"/>
    </row>
    <row r="109" spans="1:11" s="15" customFormat="1" ht="22.5" x14ac:dyDescent="0.2">
      <c r="A109" s="177" t="s">
        <v>101</v>
      </c>
      <c r="B109" s="178" t="s">
        <v>102</v>
      </c>
      <c r="C109" s="179"/>
      <c r="D109" s="180" t="s">
        <v>93</v>
      </c>
      <c r="E109" s="181">
        <v>50</v>
      </c>
      <c r="F109" s="182">
        <v>0</v>
      </c>
      <c r="G109" s="183">
        <v>8</v>
      </c>
      <c r="H109" s="166">
        <f t="shared" si="9"/>
        <v>0</v>
      </c>
      <c r="I109" s="166">
        <f t="shared" si="10"/>
        <v>0</v>
      </c>
      <c r="J109" s="167">
        <f t="shared" si="11"/>
        <v>0</v>
      </c>
      <c r="K109" s="179"/>
    </row>
    <row r="110" spans="1:11" s="15" customFormat="1" ht="12" x14ac:dyDescent="0.2">
      <c r="A110" s="6"/>
      <c r="B110" s="195"/>
      <c r="C110" s="46"/>
      <c r="D110" s="47"/>
      <c r="E110" s="9"/>
      <c r="F110" s="132" t="s">
        <v>19</v>
      </c>
      <c r="G110" s="132"/>
      <c r="H110" s="133">
        <f>SUM(H103:H109)</f>
        <v>0</v>
      </c>
      <c r="I110" s="134">
        <f>SUM(I103:I109)</f>
        <v>0</v>
      </c>
      <c r="J110" s="134">
        <f>SUM(J103:J109)</f>
        <v>0</v>
      </c>
      <c r="K110" s="34"/>
    </row>
    <row r="111" spans="1:11" s="15" customFormat="1" ht="12" x14ac:dyDescent="0.2">
      <c r="A111" s="6"/>
      <c r="B111" s="8"/>
      <c r="C111" s="8"/>
      <c r="D111" s="8"/>
      <c r="E111" s="176"/>
      <c r="F111" s="10"/>
      <c r="G111" s="78"/>
      <c r="H111" s="78"/>
      <c r="I111" s="13"/>
      <c r="J111" s="12"/>
      <c r="K111" s="14"/>
    </row>
    <row r="112" spans="1:11" s="15" customFormat="1" ht="12" x14ac:dyDescent="0.2">
      <c r="A112" s="6"/>
      <c r="B112" s="7" t="s">
        <v>103</v>
      </c>
      <c r="C112" s="196"/>
      <c r="D112" s="196"/>
      <c r="E112" s="197"/>
      <c r="F112" s="198"/>
      <c r="G112" s="199"/>
      <c r="H112" s="200"/>
      <c r="I112" s="201"/>
      <c r="J112" s="200"/>
      <c r="K112" s="202"/>
    </row>
    <row r="113" spans="1:11" s="70" customFormat="1" ht="33.75" x14ac:dyDescent="0.2">
      <c r="A113" s="16" t="s">
        <v>1</v>
      </c>
      <c r="B113" s="17" t="s">
        <v>2</v>
      </c>
      <c r="C113" s="18" t="s">
        <v>3</v>
      </c>
      <c r="D113" s="16" t="s">
        <v>4</v>
      </c>
      <c r="E113" s="19" t="s">
        <v>5</v>
      </c>
      <c r="F113" s="20" t="s">
        <v>6</v>
      </c>
      <c r="G113" s="21" t="s">
        <v>7</v>
      </c>
      <c r="H113" s="22" t="s">
        <v>8</v>
      </c>
      <c r="I113" s="23" t="s">
        <v>9</v>
      </c>
      <c r="J113" s="23" t="s">
        <v>10</v>
      </c>
      <c r="K113" s="24" t="s">
        <v>11</v>
      </c>
    </row>
    <row r="114" spans="1:11" s="15" customFormat="1" ht="76.5" x14ac:dyDescent="0.2">
      <c r="A114" s="177">
        <v>1</v>
      </c>
      <c r="B114" s="203" t="s">
        <v>104</v>
      </c>
      <c r="C114" s="204"/>
      <c r="D114" s="205" t="s">
        <v>14</v>
      </c>
      <c r="E114" s="181">
        <v>50</v>
      </c>
      <c r="F114" s="182">
        <v>0</v>
      </c>
      <c r="G114" s="206">
        <v>0.08</v>
      </c>
      <c r="H114" s="207">
        <f t="shared" ref="H114:H121" si="12">E114*F114</f>
        <v>0</v>
      </c>
      <c r="I114" s="207">
        <f>H114*0.08</f>
        <v>0</v>
      </c>
      <c r="J114" s="208">
        <f>H114+I114</f>
        <v>0</v>
      </c>
      <c r="K114" s="209"/>
    </row>
    <row r="115" spans="1:11" s="15" customFormat="1" ht="76.5" x14ac:dyDescent="0.2">
      <c r="A115" s="177">
        <v>2</v>
      </c>
      <c r="B115" s="203" t="s">
        <v>105</v>
      </c>
      <c r="C115" s="204"/>
      <c r="D115" s="205" t="s">
        <v>14</v>
      </c>
      <c r="E115" s="181">
        <v>50</v>
      </c>
      <c r="F115" s="182">
        <v>0</v>
      </c>
      <c r="G115" s="206">
        <v>0.08</v>
      </c>
      <c r="H115" s="207">
        <f t="shared" si="12"/>
        <v>0</v>
      </c>
      <c r="I115" s="207">
        <f t="shared" ref="I115:I121" si="13">H115*0.08</f>
        <v>0</v>
      </c>
      <c r="J115" s="208">
        <f t="shared" ref="J115:J121" si="14">H115+I115</f>
        <v>0</v>
      </c>
      <c r="K115" s="209"/>
    </row>
    <row r="116" spans="1:11" s="15" customFormat="1" ht="76.5" x14ac:dyDescent="0.2">
      <c r="A116" s="177">
        <v>3</v>
      </c>
      <c r="B116" s="203" t="s">
        <v>106</v>
      </c>
      <c r="C116" s="204"/>
      <c r="D116" s="205" t="s">
        <v>14</v>
      </c>
      <c r="E116" s="181">
        <v>50</v>
      </c>
      <c r="F116" s="182">
        <v>0</v>
      </c>
      <c r="G116" s="206">
        <v>0.08</v>
      </c>
      <c r="H116" s="207">
        <f t="shared" si="12"/>
        <v>0</v>
      </c>
      <c r="I116" s="207">
        <f t="shared" si="13"/>
        <v>0</v>
      </c>
      <c r="J116" s="208">
        <f t="shared" si="14"/>
        <v>0</v>
      </c>
      <c r="K116" s="209"/>
    </row>
    <row r="117" spans="1:11" s="15" customFormat="1" ht="38.25" x14ac:dyDescent="0.2">
      <c r="A117" s="177">
        <v>4</v>
      </c>
      <c r="B117" s="203" t="s">
        <v>107</v>
      </c>
      <c r="C117" s="204"/>
      <c r="D117" s="205" t="s">
        <v>14</v>
      </c>
      <c r="E117" s="181">
        <v>50</v>
      </c>
      <c r="F117" s="182">
        <v>0</v>
      </c>
      <c r="G117" s="206">
        <v>0.08</v>
      </c>
      <c r="H117" s="207">
        <f t="shared" si="12"/>
        <v>0</v>
      </c>
      <c r="I117" s="207">
        <f t="shared" si="13"/>
        <v>0</v>
      </c>
      <c r="J117" s="208">
        <f t="shared" si="14"/>
        <v>0</v>
      </c>
      <c r="K117" s="209"/>
    </row>
    <row r="118" spans="1:11" s="15" customFormat="1" ht="76.5" x14ac:dyDescent="0.2">
      <c r="A118" s="177">
        <v>5</v>
      </c>
      <c r="B118" s="203" t="s">
        <v>108</v>
      </c>
      <c r="C118" s="204"/>
      <c r="D118" s="205" t="s">
        <v>14</v>
      </c>
      <c r="E118" s="181">
        <v>50</v>
      </c>
      <c r="F118" s="182">
        <v>0</v>
      </c>
      <c r="G118" s="206">
        <v>0.08</v>
      </c>
      <c r="H118" s="207">
        <f t="shared" si="12"/>
        <v>0</v>
      </c>
      <c r="I118" s="207">
        <f t="shared" si="13"/>
        <v>0</v>
      </c>
      <c r="J118" s="208">
        <f t="shared" si="14"/>
        <v>0</v>
      </c>
      <c r="K118" s="209"/>
    </row>
    <row r="119" spans="1:11" s="15" customFormat="1" ht="89.25" x14ac:dyDescent="0.2">
      <c r="A119" s="177">
        <v>6</v>
      </c>
      <c r="B119" s="203" t="s">
        <v>109</v>
      </c>
      <c r="C119" s="204"/>
      <c r="D119" s="205" t="s">
        <v>14</v>
      </c>
      <c r="E119" s="181">
        <v>30</v>
      </c>
      <c r="F119" s="182">
        <v>0</v>
      </c>
      <c r="G119" s="206">
        <v>0.08</v>
      </c>
      <c r="H119" s="207">
        <f t="shared" si="12"/>
        <v>0</v>
      </c>
      <c r="I119" s="207">
        <f t="shared" si="13"/>
        <v>0</v>
      </c>
      <c r="J119" s="208">
        <f t="shared" si="14"/>
        <v>0</v>
      </c>
      <c r="K119" s="209"/>
    </row>
    <row r="120" spans="1:11" s="15" customFormat="1" ht="89.25" x14ac:dyDescent="0.2">
      <c r="A120" s="177"/>
      <c r="B120" s="203" t="s">
        <v>444</v>
      </c>
      <c r="C120" s="204"/>
      <c r="D120" s="205" t="s">
        <v>14</v>
      </c>
      <c r="E120" s="181">
        <v>1500</v>
      </c>
      <c r="F120" s="182">
        <v>0</v>
      </c>
      <c r="G120" s="206">
        <v>0.08</v>
      </c>
      <c r="H120" s="207">
        <f t="shared" ref="H120" si="15">E120*F120</f>
        <v>0</v>
      </c>
      <c r="I120" s="207">
        <f t="shared" ref="I120" si="16">H120*0.08</f>
        <v>0</v>
      </c>
      <c r="J120" s="208">
        <f t="shared" ref="J120" si="17">H120+I120</f>
        <v>0</v>
      </c>
      <c r="K120" s="209"/>
    </row>
    <row r="121" spans="1:11" s="15" customFormat="1" ht="89.25" x14ac:dyDescent="0.2">
      <c r="A121" s="177">
        <v>7</v>
      </c>
      <c r="B121" s="203" t="s">
        <v>110</v>
      </c>
      <c r="C121" s="204"/>
      <c r="D121" s="205" t="s">
        <v>14</v>
      </c>
      <c r="E121" s="181">
        <v>50</v>
      </c>
      <c r="F121" s="182">
        <v>0</v>
      </c>
      <c r="G121" s="206">
        <v>0.08</v>
      </c>
      <c r="H121" s="207">
        <f t="shared" si="12"/>
        <v>0</v>
      </c>
      <c r="I121" s="207">
        <f t="shared" si="13"/>
        <v>0</v>
      </c>
      <c r="J121" s="208">
        <f t="shared" si="14"/>
        <v>0</v>
      </c>
      <c r="K121" s="209"/>
    </row>
    <row r="122" spans="1:11" s="15" customFormat="1" ht="16.5" customHeight="1" x14ac:dyDescent="0.2">
      <c r="A122" s="210"/>
      <c r="B122" s="211"/>
      <c r="C122" s="211"/>
      <c r="D122" s="212"/>
      <c r="E122" s="213"/>
      <c r="F122" s="214" t="s">
        <v>111</v>
      </c>
      <c r="G122" s="215"/>
      <c r="H122" s="216">
        <f>SUM(H114:H121)</f>
        <v>0</v>
      </c>
      <c r="I122" s="216">
        <f>SUM(I114:I121)</f>
        <v>0</v>
      </c>
      <c r="J122" s="216">
        <f>SUM(J114:J121)</f>
        <v>0</v>
      </c>
      <c r="K122" s="209"/>
    </row>
    <row r="123" spans="1:11" s="15" customFormat="1" ht="23.25" customHeight="1" x14ac:dyDescent="0.2">
      <c r="A123" s="217"/>
      <c r="B123" s="195"/>
      <c r="C123" s="195"/>
      <c r="D123" s="212"/>
      <c r="E123" s="213"/>
      <c r="F123" s="11"/>
      <c r="G123" s="218"/>
      <c r="H123" s="13"/>
      <c r="I123" s="13"/>
      <c r="J123" s="13"/>
      <c r="K123" s="14"/>
    </row>
    <row r="124" spans="1:11" s="15" customFormat="1" ht="23.25" customHeight="1" x14ac:dyDescent="0.2">
      <c r="A124" s="6"/>
      <c r="B124" s="7" t="s">
        <v>112</v>
      </c>
      <c r="C124" s="46"/>
      <c r="D124" s="46"/>
      <c r="E124" s="52"/>
      <c r="F124" s="10"/>
      <c r="G124" s="11"/>
      <c r="H124" s="12"/>
      <c r="I124" s="13"/>
      <c r="J124" s="12"/>
      <c r="K124" s="14"/>
    </row>
    <row r="125" spans="1:11" s="15" customFormat="1" ht="34.5" customHeight="1" x14ac:dyDescent="0.2">
      <c r="A125" s="16" t="s">
        <v>1</v>
      </c>
      <c r="B125" s="17" t="s">
        <v>2</v>
      </c>
      <c r="C125" s="18" t="s">
        <v>3</v>
      </c>
      <c r="D125" s="16" t="s">
        <v>4</v>
      </c>
      <c r="E125" s="19" t="s">
        <v>5</v>
      </c>
      <c r="F125" s="20" t="s">
        <v>6</v>
      </c>
      <c r="G125" s="21" t="s">
        <v>7</v>
      </c>
      <c r="H125" s="22" t="s">
        <v>8</v>
      </c>
      <c r="I125" s="23" t="s">
        <v>9</v>
      </c>
      <c r="J125" s="23" t="s">
        <v>10</v>
      </c>
      <c r="K125" s="24" t="s">
        <v>11</v>
      </c>
    </row>
    <row r="126" spans="1:11" s="15" customFormat="1" ht="12" x14ac:dyDescent="0.2">
      <c r="A126" s="219">
        <v>1</v>
      </c>
      <c r="B126" s="220" t="s">
        <v>113</v>
      </c>
      <c r="C126" s="220"/>
      <c r="D126" s="221" t="s">
        <v>49</v>
      </c>
      <c r="E126" s="222">
        <v>760</v>
      </c>
      <c r="F126" s="182">
        <v>0</v>
      </c>
      <c r="G126" s="190">
        <v>8</v>
      </c>
      <c r="H126" s="166">
        <f>E126*F126</f>
        <v>0</v>
      </c>
      <c r="I126" s="166">
        <f>H126*0.08</f>
        <v>0</v>
      </c>
      <c r="J126" s="167">
        <f>H126+I126</f>
        <v>0</v>
      </c>
      <c r="K126" s="34">
        <v>1</v>
      </c>
    </row>
    <row r="127" spans="1:11" s="15" customFormat="1" ht="12" x14ac:dyDescent="0.2">
      <c r="A127" s="219">
        <v>2</v>
      </c>
      <c r="B127" s="220" t="s">
        <v>114</v>
      </c>
      <c r="C127" s="220"/>
      <c r="D127" s="221" t="s">
        <v>49</v>
      </c>
      <c r="E127" s="222">
        <v>560</v>
      </c>
      <c r="F127" s="182">
        <v>0</v>
      </c>
      <c r="G127" s="190">
        <v>8</v>
      </c>
      <c r="H127" s="166">
        <f>E127*F127</f>
        <v>0</v>
      </c>
      <c r="I127" s="166">
        <f>H127*0.08</f>
        <v>0</v>
      </c>
      <c r="J127" s="167">
        <f>H127+I127</f>
        <v>0</v>
      </c>
      <c r="K127" s="34">
        <v>1</v>
      </c>
    </row>
    <row r="128" spans="1:11" s="15" customFormat="1" ht="12" x14ac:dyDescent="0.2">
      <c r="A128" s="219">
        <v>3</v>
      </c>
      <c r="B128" s="220" t="s">
        <v>115</v>
      </c>
      <c r="C128" s="220"/>
      <c r="D128" s="221" t="s">
        <v>49</v>
      </c>
      <c r="E128" s="222">
        <v>450</v>
      </c>
      <c r="F128" s="182">
        <v>0</v>
      </c>
      <c r="G128" s="190">
        <v>8</v>
      </c>
      <c r="H128" s="166">
        <f>E128*F128</f>
        <v>0</v>
      </c>
      <c r="I128" s="166">
        <f>H128*0.08</f>
        <v>0</v>
      </c>
      <c r="J128" s="167">
        <f>H128+I128</f>
        <v>0</v>
      </c>
      <c r="K128" s="34">
        <v>1</v>
      </c>
    </row>
    <row r="129" spans="1:11" s="15" customFormat="1" ht="12" x14ac:dyDescent="0.2">
      <c r="A129" s="219">
        <v>4</v>
      </c>
      <c r="B129" s="220" t="s">
        <v>116</v>
      </c>
      <c r="C129" s="220"/>
      <c r="D129" s="221" t="s">
        <v>49</v>
      </c>
      <c r="E129" s="222">
        <v>300</v>
      </c>
      <c r="F129" s="182">
        <v>0</v>
      </c>
      <c r="G129" s="190">
        <v>8</v>
      </c>
      <c r="H129" s="166">
        <f>E129*F129</f>
        <v>0</v>
      </c>
      <c r="I129" s="166">
        <f>H129*0.08</f>
        <v>0</v>
      </c>
      <c r="J129" s="167">
        <f>H129+I129</f>
        <v>0</v>
      </c>
      <c r="K129" s="34">
        <v>1</v>
      </c>
    </row>
    <row r="130" spans="1:11" s="15" customFormat="1" ht="12" x14ac:dyDescent="0.2">
      <c r="A130" s="219">
        <v>5</v>
      </c>
      <c r="B130" s="220" t="s">
        <v>117</v>
      </c>
      <c r="C130" s="220"/>
      <c r="D130" s="221" t="s">
        <v>49</v>
      </c>
      <c r="E130" s="222">
        <v>200</v>
      </c>
      <c r="F130" s="182">
        <v>0</v>
      </c>
      <c r="G130" s="190">
        <v>8</v>
      </c>
      <c r="H130" s="166">
        <f>E130*F130</f>
        <v>0</v>
      </c>
      <c r="I130" s="166">
        <f>H130*0.08</f>
        <v>0</v>
      </c>
      <c r="J130" s="167">
        <f>H130+I130</f>
        <v>0</v>
      </c>
      <c r="K130" s="34">
        <v>1</v>
      </c>
    </row>
    <row r="131" spans="1:11" s="15" customFormat="1" ht="12" x14ac:dyDescent="0.2">
      <c r="A131" s="6"/>
      <c r="B131" s="223"/>
      <c r="C131" s="224"/>
      <c r="D131" s="225"/>
      <c r="E131" s="9"/>
      <c r="F131" s="214" t="s">
        <v>111</v>
      </c>
      <c r="G131" s="132"/>
      <c r="H131" s="133">
        <f>SUM(H126:H130)</f>
        <v>0</v>
      </c>
      <c r="I131" s="134">
        <f>SUM(I126:I130)</f>
        <v>0</v>
      </c>
      <c r="J131" s="134">
        <f>SUM(J126:J130)</f>
        <v>0</v>
      </c>
      <c r="K131" s="34"/>
    </row>
    <row r="132" spans="1:11" s="15" customFormat="1" ht="12" x14ac:dyDescent="0.2">
      <c r="A132" s="6"/>
      <c r="B132" s="223"/>
      <c r="C132" s="224"/>
      <c r="D132" s="225"/>
      <c r="E132" s="9"/>
      <c r="F132" s="78"/>
      <c r="G132" s="78"/>
      <c r="H132" s="79"/>
      <c r="I132" s="80"/>
      <c r="J132" s="80"/>
      <c r="K132" s="14"/>
    </row>
    <row r="133" spans="1:11" s="15" customFormat="1" ht="12" x14ac:dyDescent="0.2">
      <c r="A133" s="6"/>
      <c r="B133" s="7" t="s">
        <v>118</v>
      </c>
      <c r="C133" s="46"/>
      <c r="D133" s="46"/>
      <c r="E133" s="52"/>
      <c r="F133" s="10"/>
      <c r="G133" s="11"/>
      <c r="H133" s="12"/>
      <c r="I133" s="13"/>
      <c r="J133" s="12"/>
      <c r="K133" s="14"/>
    </row>
    <row r="134" spans="1:11" s="15" customFormat="1" ht="33.75" x14ac:dyDescent="0.2">
      <c r="A134" s="16" t="s">
        <v>1</v>
      </c>
      <c r="B134" s="17" t="s">
        <v>2</v>
      </c>
      <c r="C134" s="18" t="s">
        <v>3</v>
      </c>
      <c r="D134" s="16" t="s">
        <v>4</v>
      </c>
      <c r="E134" s="19" t="s">
        <v>5</v>
      </c>
      <c r="F134" s="20" t="s">
        <v>6</v>
      </c>
      <c r="G134" s="21" t="s">
        <v>7</v>
      </c>
      <c r="H134" s="22" t="s">
        <v>8</v>
      </c>
      <c r="I134" s="23" t="s">
        <v>9</v>
      </c>
      <c r="J134" s="23" t="s">
        <v>10</v>
      </c>
      <c r="K134" s="24" t="s">
        <v>11</v>
      </c>
    </row>
    <row r="135" spans="1:11" s="15" customFormat="1" ht="12" x14ac:dyDescent="0.2">
      <c r="A135" s="226">
        <v>1</v>
      </c>
      <c r="B135" s="227" t="s">
        <v>119</v>
      </c>
      <c r="C135" s="228"/>
      <c r="D135" s="229" t="s">
        <v>93</v>
      </c>
      <c r="E135" s="230">
        <v>30</v>
      </c>
      <c r="F135" s="182">
        <v>0</v>
      </c>
      <c r="G135" s="190">
        <v>8</v>
      </c>
      <c r="H135" s="231">
        <f>E135*F135</f>
        <v>0</v>
      </c>
      <c r="I135" s="231">
        <f>H135*0.08</f>
        <v>0</v>
      </c>
      <c r="J135" s="231">
        <f>H135+I135</f>
        <v>0</v>
      </c>
      <c r="K135" s="105"/>
    </row>
    <row r="136" spans="1:11" s="15" customFormat="1" ht="22.5" x14ac:dyDescent="0.2">
      <c r="A136" s="226">
        <v>2</v>
      </c>
      <c r="B136" s="232" t="s">
        <v>443</v>
      </c>
      <c r="C136" s="220"/>
      <c r="D136" s="233" t="s">
        <v>14</v>
      </c>
      <c r="E136" s="234">
        <v>4000</v>
      </c>
      <c r="F136" s="182">
        <v>0</v>
      </c>
      <c r="G136" s="190">
        <v>8</v>
      </c>
      <c r="H136" s="231">
        <f>E136*F136</f>
        <v>0</v>
      </c>
      <c r="I136" s="231">
        <f>H136*0.08</f>
        <v>0</v>
      </c>
      <c r="J136" s="231">
        <f>H136+I136</f>
        <v>0</v>
      </c>
      <c r="K136" s="105">
        <v>5</v>
      </c>
    </row>
    <row r="137" spans="1:11" s="15" customFormat="1" ht="56.25" x14ac:dyDescent="0.2">
      <c r="A137" s="226">
        <v>3</v>
      </c>
      <c r="B137" s="235" t="s">
        <v>120</v>
      </c>
      <c r="C137" s="228"/>
      <c r="D137" s="236" t="s">
        <v>14</v>
      </c>
      <c r="E137" s="237">
        <v>150</v>
      </c>
      <c r="F137" s="182">
        <v>0</v>
      </c>
      <c r="G137" s="190">
        <v>8</v>
      </c>
      <c r="H137" s="231">
        <f>E137*F137</f>
        <v>0</v>
      </c>
      <c r="I137" s="231">
        <f>H137*0.08</f>
        <v>0</v>
      </c>
      <c r="J137" s="231">
        <f>H137+I137</f>
        <v>0</v>
      </c>
      <c r="K137" s="105">
        <v>1</v>
      </c>
    </row>
    <row r="138" spans="1:11" s="15" customFormat="1" ht="12" x14ac:dyDescent="0.2">
      <c r="A138" s="6"/>
      <c r="B138" s="223"/>
      <c r="C138" s="224"/>
      <c r="D138" s="225"/>
      <c r="E138" s="9"/>
      <c r="F138" s="214" t="s">
        <v>111</v>
      </c>
      <c r="G138" s="78"/>
      <c r="H138" s="133">
        <f>SUM(H135:H137)</f>
        <v>0</v>
      </c>
      <c r="I138" s="134">
        <f>SUM(I135:I137)</f>
        <v>0</v>
      </c>
      <c r="J138" s="134">
        <f>SUM(J135:J137)</f>
        <v>0</v>
      </c>
      <c r="K138" s="14"/>
    </row>
    <row r="140" spans="1:11" s="15" customFormat="1" ht="12" x14ac:dyDescent="0.2">
      <c r="A140" s="6"/>
      <c r="B140" s="238" t="s">
        <v>121</v>
      </c>
      <c r="C140" s="239"/>
      <c r="D140" s="239"/>
      <c r="E140" s="9"/>
      <c r="F140" s="10"/>
      <c r="G140" s="11"/>
      <c r="H140" s="12"/>
      <c r="I140" s="13"/>
      <c r="J140" s="12"/>
      <c r="K140" s="14"/>
    </row>
    <row r="141" spans="1:11" s="70" customFormat="1" ht="33.75" x14ac:dyDescent="0.2">
      <c r="A141" s="16" t="s">
        <v>1</v>
      </c>
      <c r="B141" s="17" t="s">
        <v>2</v>
      </c>
      <c r="C141" s="18" t="s">
        <v>3</v>
      </c>
      <c r="D141" s="16" t="s">
        <v>4</v>
      </c>
      <c r="E141" s="19" t="s">
        <v>5</v>
      </c>
      <c r="F141" s="20" t="s">
        <v>6</v>
      </c>
      <c r="G141" s="21" t="s">
        <v>7</v>
      </c>
      <c r="H141" s="22" t="s">
        <v>8</v>
      </c>
      <c r="I141" s="23" t="s">
        <v>9</v>
      </c>
      <c r="J141" s="23" t="s">
        <v>10</v>
      </c>
      <c r="K141" s="24" t="s">
        <v>11</v>
      </c>
    </row>
    <row r="142" spans="1:11" s="15" customFormat="1" ht="34.5" customHeight="1" x14ac:dyDescent="0.2">
      <c r="A142" s="240">
        <v>1</v>
      </c>
      <c r="B142" s="241" t="s">
        <v>122</v>
      </c>
      <c r="C142" s="242"/>
      <c r="D142" s="243" t="s">
        <v>14</v>
      </c>
      <c r="E142" s="244">
        <v>150</v>
      </c>
      <c r="F142" s="245">
        <v>0</v>
      </c>
      <c r="G142" s="194">
        <v>8</v>
      </c>
      <c r="H142" s="246">
        <f>F142*E142</f>
        <v>0</v>
      </c>
      <c r="I142" s="247">
        <f>H142*0.08</f>
        <v>0</v>
      </c>
      <c r="J142" s="247">
        <f>H142*1.08</f>
        <v>0</v>
      </c>
      <c r="K142" s="131">
        <v>1</v>
      </c>
    </row>
    <row r="143" spans="1:11" s="15" customFormat="1" ht="36" x14ac:dyDescent="0.2">
      <c r="A143" s="248">
        <v>2</v>
      </c>
      <c r="B143" s="249" t="s">
        <v>123</v>
      </c>
      <c r="C143" s="250"/>
      <c r="D143" s="177" t="s">
        <v>14</v>
      </c>
      <c r="E143" s="181">
        <v>500</v>
      </c>
      <c r="F143" s="182">
        <v>0</v>
      </c>
      <c r="G143" s="183">
        <v>8</v>
      </c>
      <c r="H143" s="251">
        <f>F143*E143</f>
        <v>0</v>
      </c>
      <c r="I143" s="247">
        <f>H143*0.08</f>
        <v>0</v>
      </c>
      <c r="J143" s="247">
        <f>H143*1.08</f>
        <v>0</v>
      </c>
      <c r="K143" s="131">
        <v>1</v>
      </c>
    </row>
    <row r="144" spans="1:11" s="15" customFormat="1" ht="12" x14ac:dyDescent="0.2">
      <c r="A144" s="6"/>
      <c r="B144" s="252"/>
      <c r="C144" s="239"/>
      <c r="D144" s="47"/>
      <c r="E144" s="9"/>
      <c r="F144" s="253" t="s">
        <v>19</v>
      </c>
      <c r="G144" s="78"/>
      <c r="H144" s="133">
        <f>SUM(H142:H143)</f>
        <v>0</v>
      </c>
      <c r="I144" s="134">
        <f>SUM(I142:I143)</f>
        <v>0</v>
      </c>
      <c r="J144" s="134">
        <f>SUM(J142:J143)</f>
        <v>0</v>
      </c>
      <c r="K144" s="34"/>
    </row>
    <row r="145" spans="1:11" s="15" customFormat="1" ht="12" x14ac:dyDescent="0.2">
      <c r="A145" s="6"/>
      <c r="B145" s="252"/>
      <c r="C145" s="239"/>
      <c r="D145" s="47"/>
      <c r="E145" s="9"/>
      <c r="F145" s="78"/>
      <c r="G145" s="78"/>
      <c r="H145" s="79"/>
      <c r="I145" s="80"/>
      <c r="J145" s="80"/>
      <c r="K145" s="14"/>
    </row>
    <row r="146" spans="1:11" s="15" customFormat="1" ht="12" x14ac:dyDescent="0.2">
      <c r="A146" s="6"/>
      <c r="B146" s="238" t="s">
        <v>124</v>
      </c>
      <c r="C146" s="239"/>
      <c r="D146" s="239"/>
      <c r="E146" s="9"/>
      <c r="F146" s="10"/>
      <c r="G146" s="11"/>
      <c r="H146" s="12"/>
      <c r="I146" s="13"/>
      <c r="J146" s="12"/>
      <c r="K146" s="14"/>
    </row>
    <row r="147" spans="1:11" s="15" customFormat="1" ht="33.75" x14ac:dyDescent="0.2">
      <c r="A147" s="16" t="s">
        <v>1</v>
      </c>
      <c r="B147" s="17" t="s">
        <v>2</v>
      </c>
      <c r="C147" s="18" t="s">
        <v>3</v>
      </c>
      <c r="D147" s="16" t="s">
        <v>4</v>
      </c>
      <c r="E147" s="19" t="s">
        <v>5</v>
      </c>
      <c r="F147" s="20" t="s">
        <v>6</v>
      </c>
      <c r="G147" s="21" t="s">
        <v>7</v>
      </c>
      <c r="H147" s="22" t="s">
        <v>8</v>
      </c>
      <c r="I147" s="23" t="s">
        <v>9</v>
      </c>
      <c r="J147" s="23" t="s">
        <v>10</v>
      </c>
      <c r="K147" s="24" t="s">
        <v>11</v>
      </c>
    </row>
    <row r="148" spans="1:11" s="15" customFormat="1" ht="48" x14ac:dyDescent="0.2">
      <c r="A148" s="248">
        <v>3</v>
      </c>
      <c r="B148" s="249" t="s">
        <v>125</v>
      </c>
      <c r="C148" s="250"/>
      <c r="D148" s="177" t="s">
        <v>14</v>
      </c>
      <c r="E148" s="181">
        <v>100</v>
      </c>
      <c r="F148" s="182">
        <v>0</v>
      </c>
      <c r="G148" s="254">
        <v>8</v>
      </c>
      <c r="H148" s="255">
        <f>F148*E148</f>
        <v>0</v>
      </c>
      <c r="I148" s="247">
        <f>H148*0.08</f>
        <v>0</v>
      </c>
      <c r="J148" s="247">
        <f>H148*1.08</f>
        <v>0</v>
      </c>
      <c r="K148" s="256">
        <v>1</v>
      </c>
    </row>
    <row r="149" spans="1:11" s="15" customFormat="1" ht="12" x14ac:dyDescent="0.2">
      <c r="A149" s="6"/>
      <c r="B149" s="252"/>
      <c r="C149" s="239"/>
      <c r="D149" s="47"/>
      <c r="E149" s="9"/>
      <c r="F149" s="253" t="s">
        <v>19</v>
      </c>
      <c r="G149" s="78"/>
      <c r="H149" s="133">
        <f>SUM(H148)</f>
        <v>0</v>
      </c>
      <c r="I149" s="134">
        <f>SUM(I148)</f>
        <v>0</v>
      </c>
      <c r="J149" s="134">
        <f>SUM(J148)</f>
        <v>0</v>
      </c>
      <c r="K149" s="14"/>
    </row>
    <row r="150" spans="1:11" s="15" customFormat="1" ht="12" x14ac:dyDescent="0.2">
      <c r="A150" s="6"/>
      <c r="B150" s="252"/>
      <c r="C150" s="239"/>
      <c r="D150" s="47"/>
      <c r="E150" s="9"/>
      <c r="F150" s="78"/>
      <c r="G150" s="78"/>
      <c r="H150" s="79"/>
      <c r="I150" s="80"/>
      <c r="J150" s="80"/>
      <c r="K150" s="14"/>
    </row>
    <row r="151" spans="1:11" s="15" customFormat="1" ht="12" x14ac:dyDescent="0.2">
      <c r="A151" s="6"/>
      <c r="B151" s="238" t="s">
        <v>126</v>
      </c>
      <c r="C151" s="239"/>
      <c r="D151" s="239"/>
      <c r="E151" s="9"/>
      <c r="F151" s="10"/>
      <c r="G151" s="11"/>
      <c r="H151" s="12"/>
      <c r="I151" s="13"/>
      <c r="J151" s="12"/>
      <c r="K151" s="14"/>
    </row>
    <row r="152" spans="1:11" s="15" customFormat="1" ht="33.75" x14ac:dyDescent="0.2">
      <c r="A152" s="16" t="s">
        <v>1</v>
      </c>
      <c r="B152" s="17" t="s">
        <v>2</v>
      </c>
      <c r="C152" s="18" t="s">
        <v>3</v>
      </c>
      <c r="D152" s="16" t="s">
        <v>4</v>
      </c>
      <c r="E152" s="19" t="s">
        <v>5</v>
      </c>
      <c r="F152" s="20" t="s">
        <v>6</v>
      </c>
      <c r="G152" s="21" t="s">
        <v>7</v>
      </c>
      <c r="H152" s="22" t="s">
        <v>8</v>
      </c>
      <c r="I152" s="23" t="s">
        <v>9</v>
      </c>
      <c r="J152" s="23" t="s">
        <v>10</v>
      </c>
      <c r="K152" s="24" t="s">
        <v>11</v>
      </c>
    </row>
    <row r="153" spans="1:11" s="15" customFormat="1" ht="60" x14ac:dyDescent="0.2">
      <c r="A153" s="248">
        <v>3</v>
      </c>
      <c r="B153" s="249" t="s">
        <v>127</v>
      </c>
      <c r="C153" s="250"/>
      <c r="D153" s="177" t="s">
        <v>14</v>
      </c>
      <c r="E153" s="181">
        <v>100</v>
      </c>
      <c r="F153" s="182">
        <v>0</v>
      </c>
      <c r="G153" s="254">
        <v>8</v>
      </c>
      <c r="H153" s="255">
        <f>F153*E153</f>
        <v>0</v>
      </c>
      <c r="I153" s="247">
        <f>H153*0.08</f>
        <v>0</v>
      </c>
      <c r="J153" s="247">
        <f>H153*1.08</f>
        <v>0</v>
      </c>
      <c r="K153" s="256">
        <v>1</v>
      </c>
    </row>
    <row r="154" spans="1:11" s="15" customFormat="1" ht="12" x14ac:dyDescent="0.2">
      <c r="A154" s="6"/>
      <c r="B154" s="252"/>
      <c r="C154" s="239"/>
      <c r="D154" s="47"/>
      <c r="E154" s="9"/>
      <c r="F154" s="253" t="s">
        <v>19</v>
      </c>
      <c r="G154" s="78"/>
      <c r="H154" s="133">
        <f>SUM(H153)</f>
        <v>0</v>
      </c>
      <c r="I154" s="134">
        <f>SUM(I153)</f>
        <v>0</v>
      </c>
      <c r="J154" s="134">
        <f>SUM(J153)</f>
        <v>0</v>
      </c>
      <c r="K154" s="14"/>
    </row>
    <row r="155" spans="1:11" s="15" customFormat="1" ht="12" x14ac:dyDescent="0.2">
      <c r="A155" s="6"/>
      <c r="B155" s="252"/>
      <c r="C155" s="239"/>
      <c r="D155" s="239"/>
      <c r="E155" s="9"/>
      <c r="F155" s="10"/>
      <c r="G155" s="78"/>
      <c r="H155" s="78"/>
      <c r="I155" s="13"/>
      <c r="J155" s="12"/>
      <c r="K155" s="14"/>
    </row>
    <row r="156" spans="1:11" s="15" customFormat="1" ht="12" x14ac:dyDescent="0.2">
      <c r="A156" s="6"/>
      <c r="B156" s="257" t="s">
        <v>128</v>
      </c>
      <c r="C156" s="258"/>
      <c r="D156" s="258"/>
      <c r="E156" s="176"/>
      <c r="F156" s="10"/>
      <c r="G156" s="11"/>
      <c r="H156" s="12"/>
      <c r="I156" s="13"/>
      <c r="J156" s="12"/>
      <c r="K156" s="14"/>
    </row>
    <row r="157" spans="1:11" s="70" customFormat="1" ht="33.75" x14ac:dyDescent="0.2">
      <c r="A157" s="16" t="s">
        <v>1</v>
      </c>
      <c r="B157" s="16" t="s">
        <v>2</v>
      </c>
      <c r="C157" s="18" t="s">
        <v>3</v>
      </c>
      <c r="D157" s="16" t="s">
        <v>4</v>
      </c>
      <c r="E157" s="19" t="s">
        <v>5</v>
      </c>
      <c r="F157" s="20" t="s">
        <v>6</v>
      </c>
      <c r="G157" s="21" t="s">
        <v>7</v>
      </c>
      <c r="H157" s="22" t="s">
        <v>8</v>
      </c>
      <c r="I157" s="23" t="s">
        <v>9</v>
      </c>
      <c r="J157" s="23" t="s">
        <v>10</v>
      </c>
      <c r="K157" s="24" t="s">
        <v>11</v>
      </c>
    </row>
    <row r="158" spans="1:11" s="15" customFormat="1" ht="22.5" customHeight="1" x14ac:dyDescent="0.2">
      <c r="A158" s="248" t="s">
        <v>12</v>
      </c>
      <c r="B158" s="249" t="s">
        <v>129</v>
      </c>
      <c r="C158" s="259"/>
      <c r="D158" s="260" t="s">
        <v>14</v>
      </c>
      <c r="E158" s="181">
        <v>5</v>
      </c>
      <c r="F158" s="261">
        <v>0</v>
      </c>
      <c r="G158" s="183">
        <v>8</v>
      </c>
      <c r="H158" s="255">
        <f t="shared" ref="H158:H163" si="18">F158*E158</f>
        <v>0</v>
      </c>
      <c r="I158" s="247">
        <f t="shared" ref="I158:I163" si="19">H158*0.08</f>
        <v>0</v>
      </c>
      <c r="J158" s="247">
        <f t="shared" ref="J158:J163" si="20">H158*1.08</f>
        <v>0</v>
      </c>
      <c r="K158" s="131"/>
    </row>
    <row r="159" spans="1:11" s="15" customFormat="1" ht="22.5" customHeight="1" x14ac:dyDescent="0.2">
      <c r="A159" s="248" t="s">
        <v>15</v>
      </c>
      <c r="B159" s="249" t="s">
        <v>130</v>
      </c>
      <c r="C159" s="259"/>
      <c r="D159" s="260" t="s">
        <v>14</v>
      </c>
      <c r="E159" s="181">
        <v>5</v>
      </c>
      <c r="F159" s="262">
        <v>0</v>
      </c>
      <c r="G159" s="183">
        <v>8</v>
      </c>
      <c r="H159" s="255">
        <f t="shared" si="18"/>
        <v>0</v>
      </c>
      <c r="I159" s="247">
        <f t="shared" si="19"/>
        <v>0</v>
      </c>
      <c r="J159" s="247">
        <f t="shared" si="20"/>
        <v>0</v>
      </c>
      <c r="K159" s="131"/>
    </row>
    <row r="160" spans="1:11" s="15" customFormat="1" ht="22.5" customHeight="1" x14ac:dyDescent="0.2">
      <c r="A160" s="248" t="s">
        <v>17</v>
      </c>
      <c r="B160" s="249" t="s">
        <v>131</v>
      </c>
      <c r="C160" s="259"/>
      <c r="D160" s="260" t="s">
        <v>14</v>
      </c>
      <c r="E160" s="181">
        <v>2</v>
      </c>
      <c r="F160" s="262">
        <v>0</v>
      </c>
      <c r="G160" s="183">
        <v>8</v>
      </c>
      <c r="H160" s="255">
        <f t="shared" si="18"/>
        <v>0</v>
      </c>
      <c r="I160" s="247">
        <f t="shared" si="19"/>
        <v>0</v>
      </c>
      <c r="J160" s="247">
        <f t="shared" si="20"/>
        <v>0</v>
      </c>
      <c r="K160" s="131"/>
    </row>
    <row r="161" spans="1:11" s="15" customFormat="1" ht="84" x14ac:dyDescent="0.2">
      <c r="A161" s="248" t="s">
        <v>64</v>
      </c>
      <c r="B161" s="249" t="s">
        <v>132</v>
      </c>
      <c r="C161" s="259"/>
      <c r="D161" s="260" t="s">
        <v>14</v>
      </c>
      <c r="E161" s="181">
        <v>250</v>
      </c>
      <c r="F161" s="262">
        <v>0</v>
      </c>
      <c r="G161" s="183">
        <v>8</v>
      </c>
      <c r="H161" s="255">
        <f t="shared" si="18"/>
        <v>0</v>
      </c>
      <c r="I161" s="247">
        <f t="shared" si="19"/>
        <v>0</v>
      </c>
      <c r="J161" s="247">
        <f t="shared" si="20"/>
        <v>0</v>
      </c>
      <c r="K161" s="131">
        <v>1</v>
      </c>
    </row>
    <row r="162" spans="1:11" s="15" customFormat="1" ht="60" x14ac:dyDescent="0.2">
      <c r="A162" s="248" t="s">
        <v>97</v>
      </c>
      <c r="B162" s="249" t="s">
        <v>133</v>
      </c>
      <c r="C162" s="259"/>
      <c r="D162" s="260" t="s">
        <v>14</v>
      </c>
      <c r="E162" s="181">
        <v>20</v>
      </c>
      <c r="F162" s="262">
        <v>0</v>
      </c>
      <c r="G162" s="183">
        <v>8</v>
      </c>
      <c r="H162" s="255">
        <f t="shared" si="18"/>
        <v>0</v>
      </c>
      <c r="I162" s="247">
        <f t="shared" si="19"/>
        <v>0</v>
      </c>
      <c r="J162" s="247">
        <f t="shared" si="20"/>
        <v>0</v>
      </c>
      <c r="K162" s="131"/>
    </row>
    <row r="163" spans="1:11" s="15" customFormat="1" ht="22.5" customHeight="1" x14ac:dyDescent="0.2">
      <c r="A163" s="248" t="s">
        <v>99</v>
      </c>
      <c r="B163" s="249" t="s">
        <v>134</v>
      </c>
      <c r="C163" s="259"/>
      <c r="D163" s="260" t="s">
        <v>14</v>
      </c>
      <c r="E163" s="181">
        <v>40</v>
      </c>
      <c r="F163" s="262">
        <v>0</v>
      </c>
      <c r="G163" s="183">
        <v>8</v>
      </c>
      <c r="H163" s="255">
        <f t="shared" si="18"/>
        <v>0</v>
      </c>
      <c r="I163" s="247">
        <f t="shared" si="19"/>
        <v>0</v>
      </c>
      <c r="J163" s="247">
        <f t="shared" si="20"/>
        <v>0</v>
      </c>
      <c r="K163" s="131">
        <v>1</v>
      </c>
    </row>
    <row r="164" spans="1:11" s="15" customFormat="1" ht="12" x14ac:dyDescent="0.2">
      <c r="A164" s="6"/>
      <c r="B164" s="8"/>
      <c r="C164" s="8"/>
      <c r="D164" s="47"/>
      <c r="E164" s="9"/>
      <c r="F164" s="132" t="s">
        <v>19</v>
      </c>
      <c r="G164" s="132"/>
      <c r="H164" s="133">
        <f>SUM(H158:H163)</f>
        <v>0</v>
      </c>
      <c r="I164" s="134">
        <f>SUM(I158:I163)</f>
        <v>0</v>
      </c>
      <c r="J164" s="134">
        <f>SUM(J158:J163)</f>
        <v>0</v>
      </c>
      <c r="K164" s="34"/>
    </row>
    <row r="165" spans="1:11" s="15" customFormat="1" ht="12" x14ac:dyDescent="0.2">
      <c r="A165" s="6"/>
      <c r="C165" s="8"/>
      <c r="D165" s="8"/>
      <c r="E165" s="9"/>
      <c r="F165" s="10"/>
      <c r="G165" s="78"/>
      <c r="H165" s="78"/>
      <c r="I165" s="13"/>
      <c r="J165" s="12"/>
      <c r="K165" s="14"/>
    </row>
    <row r="166" spans="1:11" s="15" customFormat="1" ht="12" x14ac:dyDescent="0.2">
      <c r="A166" s="6"/>
      <c r="C166" s="8"/>
      <c r="D166" s="8"/>
      <c r="E166" s="9"/>
      <c r="F166" s="10"/>
      <c r="G166" s="78"/>
      <c r="H166" s="78"/>
      <c r="I166" s="13"/>
      <c r="J166" s="12"/>
      <c r="K166" s="14"/>
    </row>
    <row r="167" spans="1:11" s="15" customFormat="1" ht="21.75" customHeight="1" x14ac:dyDescent="0.2">
      <c r="A167" s="6"/>
      <c r="B167" s="51" t="s">
        <v>135</v>
      </c>
      <c r="C167" s="6"/>
      <c r="D167" s="6"/>
      <c r="E167" s="52"/>
      <c r="F167" s="10"/>
      <c r="G167" s="11"/>
      <c r="H167" s="12"/>
      <c r="I167" s="13"/>
      <c r="J167" s="12"/>
      <c r="K167" s="14"/>
    </row>
    <row r="168" spans="1:11" s="70" customFormat="1" ht="33.75" x14ac:dyDescent="0.2">
      <c r="A168" s="16" t="s">
        <v>1</v>
      </c>
      <c r="B168" s="17" t="s">
        <v>2</v>
      </c>
      <c r="C168" s="18" t="s">
        <v>3</v>
      </c>
      <c r="D168" s="16" t="s">
        <v>4</v>
      </c>
      <c r="E168" s="19" t="s">
        <v>5</v>
      </c>
      <c r="F168" s="20" t="s">
        <v>6</v>
      </c>
      <c r="G168" s="21" t="s">
        <v>7</v>
      </c>
      <c r="H168" s="22" t="s">
        <v>8</v>
      </c>
      <c r="I168" s="23" t="s">
        <v>9</v>
      </c>
      <c r="J168" s="23" t="s">
        <v>10</v>
      </c>
      <c r="K168" s="24" t="s">
        <v>11</v>
      </c>
    </row>
    <row r="169" spans="1:11" s="15" customFormat="1" ht="24" x14ac:dyDescent="0.2">
      <c r="A169" s="248">
        <v>1</v>
      </c>
      <c r="B169" s="263" t="s">
        <v>136</v>
      </c>
      <c r="C169" s="264"/>
      <c r="D169" s="265" t="s">
        <v>14</v>
      </c>
      <c r="E169" s="181">
        <v>700</v>
      </c>
      <c r="F169" s="266">
        <v>0</v>
      </c>
      <c r="G169" s="267">
        <v>0.08</v>
      </c>
      <c r="H169" s="268">
        <f t="shared" ref="H169:H174" si="21">F169*E169</f>
        <v>0</v>
      </c>
      <c r="I169" s="269">
        <f t="shared" ref="I169:I174" si="22">H169*G169</f>
        <v>0</v>
      </c>
      <c r="J169" s="269">
        <f t="shared" ref="J169:J174" si="23">H169+I169</f>
        <v>0</v>
      </c>
      <c r="K169" s="106">
        <v>1</v>
      </c>
    </row>
    <row r="170" spans="1:11" s="15" customFormat="1" ht="24" x14ac:dyDescent="0.2">
      <c r="A170" s="248">
        <v>2</v>
      </c>
      <c r="B170" s="263" t="s">
        <v>137</v>
      </c>
      <c r="C170" s="264"/>
      <c r="D170" s="265" t="s">
        <v>14</v>
      </c>
      <c r="E170" s="181">
        <v>700</v>
      </c>
      <c r="F170" s="266">
        <v>0</v>
      </c>
      <c r="G170" s="267">
        <v>0.08</v>
      </c>
      <c r="H170" s="268">
        <f t="shared" si="21"/>
        <v>0</v>
      </c>
      <c r="I170" s="269">
        <f t="shared" si="22"/>
        <v>0</v>
      </c>
      <c r="J170" s="269">
        <f t="shared" si="23"/>
        <v>0</v>
      </c>
      <c r="K170" s="106">
        <v>1</v>
      </c>
    </row>
    <row r="171" spans="1:11" s="15" customFormat="1" ht="24" x14ac:dyDescent="0.2">
      <c r="A171" s="248">
        <v>3</v>
      </c>
      <c r="B171" s="263" t="s">
        <v>138</v>
      </c>
      <c r="C171" s="264"/>
      <c r="D171" s="265" t="s">
        <v>14</v>
      </c>
      <c r="E171" s="181">
        <v>700</v>
      </c>
      <c r="F171" s="266">
        <v>0</v>
      </c>
      <c r="G171" s="267">
        <v>0.08</v>
      </c>
      <c r="H171" s="268">
        <f t="shared" si="21"/>
        <v>0</v>
      </c>
      <c r="I171" s="269">
        <f t="shared" si="22"/>
        <v>0</v>
      </c>
      <c r="J171" s="269">
        <f t="shared" si="23"/>
        <v>0</v>
      </c>
      <c r="K171" s="106">
        <v>1</v>
      </c>
    </row>
    <row r="172" spans="1:11" s="15" customFormat="1" ht="24" x14ac:dyDescent="0.2">
      <c r="A172" s="248">
        <v>4</v>
      </c>
      <c r="B172" s="263" t="s">
        <v>139</v>
      </c>
      <c r="C172" s="264"/>
      <c r="D172" s="265" t="s">
        <v>14</v>
      </c>
      <c r="E172" s="181">
        <v>200</v>
      </c>
      <c r="F172" s="266">
        <v>0</v>
      </c>
      <c r="G172" s="267">
        <v>0.08</v>
      </c>
      <c r="H172" s="268">
        <f t="shared" si="21"/>
        <v>0</v>
      </c>
      <c r="I172" s="269">
        <f t="shared" si="22"/>
        <v>0</v>
      </c>
      <c r="J172" s="269">
        <f t="shared" si="23"/>
        <v>0</v>
      </c>
      <c r="K172" s="106">
        <v>1</v>
      </c>
    </row>
    <row r="173" spans="1:11" s="15" customFormat="1" ht="24" x14ac:dyDescent="0.2">
      <c r="A173" s="248">
        <v>5</v>
      </c>
      <c r="B173" s="34" t="s">
        <v>140</v>
      </c>
      <c r="C173" s="270"/>
      <c r="D173" s="265" t="s">
        <v>14</v>
      </c>
      <c r="E173" s="181">
        <v>300</v>
      </c>
      <c r="F173" s="266">
        <v>0</v>
      </c>
      <c r="G173" s="267">
        <v>0.08</v>
      </c>
      <c r="H173" s="268">
        <f t="shared" si="21"/>
        <v>0</v>
      </c>
      <c r="I173" s="269">
        <f t="shared" si="22"/>
        <v>0</v>
      </c>
      <c r="J173" s="269">
        <f t="shared" si="23"/>
        <v>0</v>
      </c>
      <c r="K173" s="106">
        <v>1</v>
      </c>
    </row>
    <row r="174" spans="1:11" s="15" customFormat="1" ht="36" x14ac:dyDescent="0.2">
      <c r="A174" s="248">
        <v>6</v>
      </c>
      <c r="B174" s="34" t="s">
        <v>141</v>
      </c>
      <c r="C174" s="270"/>
      <c r="D174" s="265" t="s">
        <v>14</v>
      </c>
      <c r="E174" s="181">
        <v>200</v>
      </c>
      <c r="F174" s="266">
        <v>0</v>
      </c>
      <c r="G174" s="267">
        <v>0.08</v>
      </c>
      <c r="H174" s="268">
        <f t="shared" si="21"/>
        <v>0</v>
      </c>
      <c r="I174" s="269">
        <f t="shared" si="22"/>
        <v>0</v>
      </c>
      <c r="J174" s="269">
        <f t="shared" si="23"/>
        <v>0</v>
      </c>
      <c r="K174" s="106">
        <v>1</v>
      </c>
    </row>
    <row r="175" spans="1:11" s="15" customFormat="1" ht="12" x14ac:dyDescent="0.2">
      <c r="A175" s="6"/>
      <c r="B175" s="46"/>
      <c r="C175" s="47"/>
      <c r="D175" s="212"/>
      <c r="E175" s="213"/>
      <c r="F175" s="78" t="s">
        <v>19</v>
      </c>
      <c r="G175" s="271"/>
      <c r="H175" s="173">
        <f>SUM(H169:H174)</f>
        <v>0</v>
      </c>
      <c r="I175" s="174">
        <f>SUM(I169:I174)</f>
        <v>0</v>
      </c>
      <c r="J175" s="174">
        <f>SUM(J169:J174)</f>
        <v>0</v>
      </c>
      <c r="K175" s="106"/>
    </row>
    <row r="176" spans="1:11" s="15" customFormat="1" ht="12" x14ac:dyDescent="0.2">
      <c r="A176" s="6"/>
      <c r="B176" s="272" t="s">
        <v>142</v>
      </c>
      <c r="C176" s="47"/>
      <c r="D176" s="6"/>
      <c r="E176" s="9"/>
      <c r="F176" s="78"/>
      <c r="G176" s="78"/>
      <c r="H176" s="79"/>
      <c r="I176" s="80"/>
      <c r="J176" s="80"/>
      <c r="K176" s="14"/>
    </row>
    <row r="177" spans="1:11" s="15" customFormat="1" ht="45" x14ac:dyDescent="0.2">
      <c r="A177" s="6"/>
      <c r="B177" s="272" t="s">
        <v>143</v>
      </c>
      <c r="C177" s="47"/>
      <c r="D177" s="6"/>
      <c r="E177" s="9"/>
      <c r="F177" s="78"/>
      <c r="G177" s="78"/>
      <c r="H177" s="79"/>
      <c r="I177" s="80"/>
      <c r="J177" s="80"/>
      <c r="K177" s="14"/>
    </row>
    <row r="178" spans="1:11" s="15" customFormat="1" ht="12" x14ac:dyDescent="0.2">
      <c r="A178" s="6"/>
      <c r="B178" s="272"/>
      <c r="C178" s="47"/>
      <c r="D178" s="6"/>
      <c r="E178" s="9"/>
      <c r="F178" s="78"/>
      <c r="G178" s="78"/>
      <c r="H178" s="79"/>
      <c r="I178" s="80"/>
      <c r="J178" s="80"/>
      <c r="K178" s="14"/>
    </row>
    <row r="179" spans="1:11" s="15" customFormat="1" ht="12" x14ac:dyDescent="0.2">
      <c r="A179" s="6"/>
      <c r="B179" s="272"/>
      <c r="C179" s="47"/>
      <c r="D179" s="6"/>
      <c r="E179" s="9"/>
      <c r="F179" s="78"/>
      <c r="G179" s="78"/>
      <c r="H179" s="79"/>
      <c r="I179" s="80"/>
      <c r="J179" s="80"/>
      <c r="K179" s="14"/>
    </row>
    <row r="180" spans="1:11" s="15" customFormat="1" ht="12" x14ac:dyDescent="0.2">
      <c r="A180" s="6"/>
      <c r="B180" s="51" t="s">
        <v>144</v>
      </c>
      <c r="C180" s="6"/>
      <c r="D180" s="6"/>
      <c r="E180" s="52"/>
      <c r="F180" s="10"/>
      <c r="G180" s="11"/>
      <c r="H180" s="12"/>
      <c r="I180" s="13"/>
      <c r="J180" s="12"/>
      <c r="K180" s="14"/>
    </row>
    <row r="181" spans="1:11" s="15" customFormat="1" ht="33.75" x14ac:dyDescent="0.2">
      <c r="A181" s="16" t="s">
        <v>1</v>
      </c>
      <c r="B181" s="17" t="s">
        <v>2</v>
      </c>
      <c r="C181" s="18" t="s">
        <v>3</v>
      </c>
      <c r="D181" s="16" t="s">
        <v>4</v>
      </c>
      <c r="E181" s="19" t="s">
        <v>5</v>
      </c>
      <c r="F181" s="20" t="s">
        <v>6</v>
      </c>
      <c r="G181" s="21" t="s">
        <v>7</v>
      </c>
      <c r="H181" s="22" t="s">
        <v>8</v>
      </c>
      <c r="I181" s="23" t="s">
        <v>9</v>
      </c>
      <c r="J181" s="23" t="s">
        <v>10</v>
      </c>
      <c r="K181" s="24" t="s">
        <v>11</v>
      </c>
    </row>
    <row r="182" spans="1:11" s="15" customFormat="1" ht="72" x14ac:dyDescent="0.2">
      <c r="A182" s="248">
        <v>1</v>
      </c>
      <c r="B182" s="263" t="s">
        <v>145</v>
      </c>
      <c r="C182" s="264"/>
      <c r="D182" s="265" t="s">
        <v>14</v>
      </c>
      <c r="E182" s="181">
        <v>4500</v>
      </c>
      <c r="F182" s="266">
        <v>0</v>
      </c>
      <c r="G182" s="267">
        <v>0.08</v>
      </c>
      <c r="H182" s="268">
        <f>F182*E182</f>
        <v>0</v>
      </c>
      <c r="I182" s="269">
        <f>H182*G182</f>
        <v>0</v>
      </c>
      <c r="J182" s="269">
        <f>H182+I182</f>
        <v>0</v>
      </c>
      <c r="K182" s="106">
        <v>1</v>
      </c>
    </row>
    <row r="183" spans="1:11" s="15" customFormat="1" ht="24" x14ac:dyDescent="0.2">
      <c r="A183" s="248">
        <v>2</v>
      </c>
      <c r="B183" s="263" t="s">
        <v>146</v>
      </c>
      <c r="C183" s="264"/>
      <c r="D183" s="265" t="s">
        <v>14</v>
      </c>
      <c r="E183" s="181">
        <v>600</v>
      </c>
      <c r="F183" s="266">
        <v>0</v>
      </c>
      <c r="G183" s="267">
        <v>0.08</v>
      </c>
      <c r="H183" s="268">
        <f>F183*E183</f>
        <v>0</v>
      </c>
      <c r="I183" s="269">
        <f>H183*G183</f>
        <v>0</v>
      </c>
      <c r="J183" s="269">
        <f>H183+I183</f>
        <v>0</v>
      </c>
      <c r="K183" s="106">
        <v>1</v>
      </c>
    </row>
    <row r="184" spans="1:11" s="15" customFormat="1" ht="12" x14ac:dyDescent="0.2">
      <c r="A184" s="6"/>
      <c r="B184" s="272"/>
      <c r="C184" s="47"/>
      <c r="D184" s="6"/>
      <c r="E184" s="9"/>
      <c r="F184" s="78" t="s">
        <v>19</v>
      </c>
      <c r="G184" s="271"/>
      <c r="H184" s="173">
        <f>SUM(H182:H183)</f>
        <v>0</v>
      </c>
      <c r="I184" s="174">
        <f>SUM(I182:I183)</f>
        <v>0</v>
      </c>
      <c r="J184" s="174">
        <f>SUM(J182:J183)</f>
        <v>0</v>
      </c>
      <c r="K184" s="106"/>
    </row>
    <row r="185" spans="1:11" s="15" customFormat="1" ht="12" x14ac:dyDescent="0.2">
      <c r="A185" s="6"/>
      <c r="B185" s="272"/>
      <c r="C185" s="47"/>
      <c r="D185" s="6"/>
      <c r="E185" s="9"/>
      <c r="F185" s="78"/>
      <c r="G185" s="78"/>
      <c r="H185" s="79"/>
      <c r="I185" s="80"/>
      <c r="J185" s="80"/>
      <c r="K185" s="14"/>
    </row>
    <row r="186" spans="1:11" s="15" customFormat="1" ht="12" x14ac:dyDescent="0.2">
      <c r="A186" s="6"/>
      <c r="B186" s="51" t="s">
        <v>147</v>
      </c>
      <c r="C186" s="6"/>
      <c r="D186" s="6"/>
      <c r="E186" s="52"/>
      <c r="F186" s="10"/>
      <c r="G186" s="11"/>
      <c r="H186" s="12"/>
      <c r="I186" s="13"/>
      <c r="J186" s="12"/>
      <c r="K186" s="14"/>
    </row>
    <row r="187" spans="1:11" s="15" customFormat="1" ht="33.75" x14ac:dyDescent="0.2">
      <c r="A187" s="16" t="s">
        <v>1</v>
      </c>
      <c r="B187" s="17" t="s">
        <v>2</v>
      </c>
      <c r="C187" s="18" t="s">
        <v>3</v>
      </c>
      <c r="D187" s="16" t="s">
        <v>4</v>
      </c>
      <c r="E187" s="19" t="s">
        <v>5</v>
      </c>
      <c r="F187" s="20" t="s">
        <v>6</v>
      </c>
      <c r="G187" s="21" t="s">
        <v>7</v>
      </c>
      <c r="H187" s="22" t="s">
        <v>8</v>
      </c>
      <c r="I187" s="23" t="s">
        <v>9</v>
      </c>
      <c r="J187" s="23" t="s">
        <v>10</v>
      </c>
      <c r="K187" s="24" t="s">
        <v>11</v>
      </c>
    </row>
    <row r="188" spans="1:11" s="15" customFormat="1" ht="72" x14ac:dyDescent="0.2">
      <c r="A188" s="177">
        <v>1</v>
      </c>
      <c r="B188" s="263" t="s">
        <v>148</v>
      </c>
      <c r="C188" s="264"/>
      <c r="D188" s="265" t="s">
        <v>14</v>
      </c>
      <c r="E188" s="181">
        <v>500</v>
      </c>
      <c r="F188" s="266">
        <v>0</v>
      </c>
      <c r="G188" s="267">
        <v>0.08</v>
      </c>
      <c r="H188" s="268">
        <f>F188*E188</f>
        <v>0</v>
      </c>
      <c r="I188" s="269">
        <f>H188*G188</f>
        <v>0</v>
      </c>
      <c r="J188" s="269">
        <f>H188+I188</f>
        <v>0</v>
      </c>
      <c r="K188" s="106">
        <v>1</v>
      </c>
    </row>
    <row r="189" spans="1:11" s="15" customFormat="1" ht="72" x14ac:dyDescent="0.2">
      <c r="A189" s="177">
        <v>2</v>
      </c>
      <c r="B189" s="263" t="s">
        <v>149</v>
      </c>
      <c r="C189" s="264"/>
      <c r="D189" s="265" t="s">
        <v>14</v>
      </c>
      <c r="E189" s="181">
        <v>500</v>
      </c>
      <c r="F189" s="266">
        <v>0</v>
      </c>
      <c r="G189" s="267">
        <v>0.08</v>
      </c>
      <c r="H189" s="268">
        <f>F189*E189</f>
        <v>0</v>
      </c>
      <c r="I189" s="269">
        <f t="shared" ref="I189:I190" si="24">H189*G189</f>
        <v>0</v>
      </c>
      <c r="J189" s="269">
        <f t="shared" ref="J189:J190" si="25">H189+I189</f>
        <v>0</v>
      </c>
      <c r="K189" s="106">
        <v>1</v>
      </c>
    </row>
    <row r="190" spans="1:11" s="15" customFormat="1" ht="72" x14ac:dyDescent="0.2">
      <c r="A190" s="177">
        <v>3</v>
      </c>
      <c r="B190" s="34" t="s">
        <v>424</v>
      </c>
      <c r="C190" s="264"/>
      <c r="D190" s="260" t="s">
        <v>14</v>
      </c>
      <c r="E190" s="181">
        <v>500</v>
      </c>
      <c r="F190" s="266">
        <v>0</v>
      </c>
      <c r="G190" s="267">
        <v>0.08</v>
      </c>
      <c r="H190" s="268">
        <f>F190*E190</f>
        <v>0</v>
      </c>
      <c r="I190" s="269">
        <f t="shared" si="24"/>
        <v>0</v>
      </c>
      <c r="J190" s="269">
        <f t="shared" si="25"/>
        <v>0</v>
      </c>
      <c r="K190" s="106">
        <v>1</v>
      </c>
    </row>
    <row r="191" spans="1:11" s="15" customFormat="1" ht="12" x14ac:dyDescent="0.2">
      <c r="A191" s="6"/>
      <c r="B191" s="272"/>
      <c r="C191" s="47"/>
      <c r="D191" s="6"/>
      <c r="E191" s="9"/>
      <c r="F191" s="78" t="s">
        <v>19</v>
      </c>
      <c r="G191" s="78"/>
      <c r="H191" s="173">
        <f>SUM(H188:H190)</f>
        <v>0</v>
      </c>
      <c r="I191" s="174">
        <f>SUM(I188:I190)</f>
        <v>0</v>
      </c>
      <c r="J191" s="174">
        <f>SUM(J188:J190)</f>
        <v>0</v>
      </c>
      <c r="K191" s="106"/>
    </row>
    <row r="192" spans="1:11" s="15" customFormat="1" ht="12" x14ac:dyDescent="0.2">
      <c r="A192" s="6"/>
      <c r="B192" s="272"/>
      <c r="C192" s="47"/>
      <c r="D192" s="6"/>
      <c r="E192" s="9"/>
      <c r="F192" s="78"/>
      <c r="G192" s="78"/>
      <c r="H192" s="79"/>
      <c r="I192" s="80"/>
      <c r="J192" s="80"/>
      <c r="K192" s="14"/>
    </row>
    <row r="193" spans="1:11" s="15" customFormat="1" ht="12" x14ac:dyDescent="0.2">
      <c r="A193" s="6"/>
      <c r="B193" s="272"/>
      <c r="C193" s="47"/>
      <c r="D193" s="6"/>
      <c r="E193" s="9"/>
      <c r="F193" s="78"/>
      <c r="G193" s="78"/>
      <c r="H193" s="79"/>
      <c r="I193" s="80"/>
      <c r="J193" s="80"/>
      <c r="K193" s="14"/>
    </row>
    <row r="194" spans="1:11" s="15" customFormat="1" ht="12" x14ac:dyDescent="0.2">
      <c r="A194" s="273"/>
      <c r="B194" s="274"/>
      <c r="C194" s="275"/>
      <c r="D194" s="273"/>
      <c r="E194" s="276"/>
      <c r="F194" s="277"/>
      <c r="G194" s="277"/>
      <c r="H194" s="278"/>
      <c r="I194" s="279"/>
      <c r="J194" s="279"/>
      <c r="K194" s="280"/>
    </row>
    <row r="195" spans="1:11" s="15" customFormat="1" ht="12" x14ac:dyDescent="0.2">
      <c r="A195" s="6"/>
      <c r="B195" s="46"/>
      <c r="C195" s="47"/>
      <c r="D195" s="47"/>
      <c r="E195" s="52"/>
      <c r="F195" s="10"/>
      <c r="G195" s="78"/>
      <c r="H195" s="78"/>
      <c r="I195" s="13"/>
      <c r="J195" s="12"/>
      <c r="K195" s="14"/>
    </row>
    <row r="196" spans="1:11" s="70" customFormat="1" x14ac:dyDescent="0.2">
      <c r="A196" s="6"/>
      <c r="B196" s="51" t="s">
        <v>150</v>
      </c>
      <c r="C196" s="6"/>
      <c r="D196" s="6"/>
      <c r="E196" s="52"/>
      <c r="F196" s="10"/>
      <c r="G196" s="11"/>
      <c r="H196" s="12"/>
      <c r="I196" s="13"/>
      <c r="J196" s="12"/>
      <c r="K196" s="138"/>
    </row>
    <row r="197" spans="1:11" s="70" customFormat="1" ht="33.75" x14ac:dyDescent="0.2">
      <c r="A197" s="16" t="s">
        <v>1</v>
      </c>
      <c r="B197" s="17" t="s">
        <v>2</v>
      </c>
      <c r="C197" s="18" t="s">
        <v>3</v>
      </c>
      <c r="D197" s="16" t="s">
        <v>4</v>
      </c>
      <c r="E197" s="19" t="s">
        <v>5</v>
      </c>
      <c r="F197" s="20" t="s">
        <v>6</v>
      </c>
      <c r="G197" s="21" t="s">
        <v>7</v>
      </c>
      <c r="H197" s="22" t="s">
        <v>8</v>
      </c>
      <c r="I197" s="23" t="s">
        <v>9</v>
      </c>
      <c r="J197" s="23" t="s">
        <v>10</v>
      </c>
      <c r="K197" s="24" t="s">
        <v>11</v>
      </c>
    </row>
    <row r="198" spans="1:11" s="15" customFormat="1" ht="128.25" customHeight="1" x14ac:dyDescent="0.2">
      <c r="A198" s="248">
        <v>1</v>
      </c>
      <c r="B198" s="90" t="s">
        <v>151</v>
      </c>
      <c r="C198" s="281"/>
      <c r="D198" s="260" t="s">
        <v>49</v>
      </c>
      <c r="E198" s="181">
        <v>900</v>
      </c>
      <c r="F198" s="282">
        <v>0</v>
      </c>
      <c r="G198" s="183">
        <v>8</v>
      </c>
      <c r="H198" s="255">
        <f>F198*E198</f>
        <v>0</v>
      </c>
      <c r="I198" s="247">
        <f>H198*0.08</f>
        <v>0</v>
      </c>
      <c r="J198" s="247">
        <f>H198*1.08</f>
        <v>0</v>
      </c>
      <c r="K198" s="131">
        <v>3</v>
      </c>
    </row>
    <row r="199" spans="1:11" s="15" customFormat="1" ht="83.25" customHeight="1" x14ac:dyDescent="0.2">
      <c r="A199" s="248">
        <v>2</v>
      </c>
      <c r="B199" s="90" t="s">
        <v>152</v>
      </c>
      <c r="C199" s="281"/>
      <c r="D199" s="260" t="s">
        <v>49</v>
      </c>
      <c r="E199" s="181">
        <v>1000</v>
      </c>
      <c r="F199" s="282">
        <v>0</v>
      </c>
      <c r="G199" s="183">
        <v>8</v>
      </c>
      <c r="H199" s="255">
        <f>F199*E199</f>
        <v>0</v>
      </c>
      <c r="I199" s="247">
        <f>H199*0.08</f>
        <v>0</v>
      </c>
      <c r="J199" s="247">
        <f>H199*1.08</f>
        <v>0</v>
      </c>
      <c r="K199" s="283">
        <v>3</v>
      </c>
    </row>
    <row r="200" spans="1:11" x14ac:dyDescent="0.2">
      <c r="F200" s="284" t="s">
        <v>19</v>
      </c>
      <c r="H200" s="285">
        <f>SUM(H198:H199)</f>
        <v>0</v>
      </c>
      <c r="I200" s="285">
        <f>SUM(I198:I199)</f>
        <v>0</v>
      </c>
      <c r="J200" s="285">
        <f>SUM(J198:J199)</f>
        <v>0</v>
      </c>
      <c r="K200" s="165"/>
    </row>
    <row r="202" spans="1:11" s="295" customFormat="1" x14ac:dyDescent="0.2">
      <c r="A202" s="286"/>
      <c r="B202" s="287" t="s">
        <v>153</v>
      </c>
      <c r="C202" s="288"/>
      <c r="D202" s="289"/>
      <c r="E202" s="290"/>
      <c r="F202" s="284"/>
      <c r="G202" s="291"/>
      <c r="H202" s="292"/>
      <c r="I202" s="293"/>
      <c r="J202" s="293"/>
      <c r="K202" s="294"/>
    </row>
    <row r="203" spans="1:11" s="289" customFormat="1" ht="33.75" x14ac:dyDescent="0.2">
      <c r="A203" s="296" t="s">
        <v>1</v>
      </c>
      <c r="B203" s="296" t="s">
        <v>2</v>
      </c>
      <c r="C203" s="18" t="s">
        <v>3</v>
      </c>
      <c r="D203" s="16" t="s">
        <v>4</v>
      </c>
      <c r="E203" s="19" t="s">
        <v>5</v>
      </c>
      <c r="F203" s="20" t="s">
        <v>6</v>
      </c>
      <c r="G203" s="297" t="s">
        <v>7</v>
      </c>
      <c r="H203" s="87" t="s">
        <v>8</v>
      </c>
      <c r="I203" s="20" t="s">
        <v>9</v>
      </c>
      <c r="J203" s="20" t="s">
        <v>10</v>
      </c>
      <c r="K203" s="24" t="s">
        <v>154</v>
      </c>
    </row>
    <row r="204" spans="1:11" s="302" customFormat="1" ht="12" x14ac:dyDescent="0.2">
      <c r="A204" s="25">
        <v>1</v>
      </c>
      <c r="B204" s="298" t="s">
        <v>155</v>
      </c>
      <c r="C204" s="299"/>
      <c r="D204" s="106" t="s">
        <v>156</v>
      </c>
      <c r="E204" s="300">
        <v>30</v>
      </c>
      <c r="F204" s="301">
        <v>0</v>
      </c>
      <c r="G204" s="31">
        <v>0.08</v>
      </c>
      <c r="H204" s="32">
        <f t="shared" ref="H204:H235" si="26">PRODUCT(F204,E204)</f>
        <v>0</v>
      </c>
      <c r="I204" s="33">
        <f t="shared" ref="I204" si="27">PRODUCT(H204,G204)</f>
        <v>0</v>
      </c>
      <c r="J204" s="33">
        <f t="shared" ref="J204" si="28">PRODUCT(H204,G204)+H204</f>
        <v>0</v>
      </c>
      <c r="K204" s="131" t="s">
        <v>157</v>
      </c>
    </row>
    <row r="205" spans="1:11" s="302" customFormat="1" ht="12" x14ac:dyDescent="0.2">
      <c r="A205" s="25">
        <v>2</v>
      </c>
      <c r="B205" s="34" t="s">
        <v>158</v>
      </c>
      <c r="C205" s="303"/>
      <c r="D205" s="299" t="s">
        <v>156</v>
      </c>
      <c r="E205" s="304">
        <v>20</v>
      </c>
      <c r="F205" s="301">
        <v>0</v>
      </c>
      <c r="G205" s="41">
        <v>0.08</v>
      </c>
      <c r="H205" s="32">
        <f t="shared" si="26"/>
        <v>0</v>
      </c>
      <c r="I205" s="33">
        <f t="shared" ref="I205:I235" si="29">PRODUCT(H205,G205)</f>
        <v>0</v>
      </c>
      <c r="J205" s="33">
        <f t="shared" ref="J205:J235" si="30">PRODUCT(H205,G205)+H205</f>
        <v>0</v>
      </c>
      <c r="K205" s="131" t="s">
        <v>157</v>
      </c>
    </row>
    <row r="206" spans="1:11" s="302" customFormat="1" ht="36" x14ac:dyDescent="0.2">
      <c r="A206" s="25">
        <v>3</v>
      </c>
      <c r="B206" s="305" t="s">
        <v>436</v>
      </c>
      <c r="C206" s="303"/>
      <c r="D206" s="299" t="s">
        <v>156</v>
      </c>
      <c r="E206" s="306">
        <v>800</v>
      </c>
      <c r="F206" s="301">
        <v>0</v>
      </c>
      <c r="G206" s="307">
        <v>0.08</v>
      </c>
      <c r="H206" s="32">
        <f t="shared" si="26"/>
        <v>0</v>
      </c>
      <c r="I206" s="33">
        <f t="shared" si="29"/>
        <v>0</v>
      </c>
      <c r="J206" s="33">
        <f t="shared" si="30"/>
        <v>0</v>
      </c>
      <c r="K206" s="131" t="s">
        <v>157</v>
      </c>
    </row>
    <row r="207" spans="1:11" s="302" customFormat="1" ht="36" x14ac:dyDescent="0.2">
      <c r="A207" s="25">
        <v>4</v>
      </c>
      <c r="B207" s="305" t="s">
        <v>374</v>
      </c>
      <c r="C207" s="303"/>
      <c r="D207" s="299" t="s">
        <v>156</v>
      </c>
      <c r="E207" s="306">
        <v>1000</v>
      </c>
      <c r="F207" s="301">
        <v>0</v>
      </c>
      <c r="G207" s="307">
        <v>0.08</v>
      </c>
      <c r="H207" s="32">
        <f t="shared" si="26"/>
        <v>0</v>
      </c>
      <c r="I207" s="33">
        <f t="shared" si="29"/>
        <v>0</v>
      </c>
      <c r="J207" s="33">
        <f t="shared" si="30"/>
        <v>0</v>
      </c>
      <c r="K207" s="131" t="s">
        <v>157</v>
      </c>
    </row>
    <row r="208" spans="1:11" s="302" customFormat="1" ht="36" x14ac:dyDescent="0.2">
      <c r="A208" s="25">
        <v>5</v>
      </c>
      <c r="B208" s="305" t="s">
        <v>437</v>
      </c>
      <c r="C208" s="303"/>
      <c r="D208" s="299" t="s">
        <v>156</v>
      </c>
      <c r="E208" s="306">
        <v>1000</v>
      </c>
      <c r="F208" s="301">
        <v>0</v>
      </c>
      <c r="G208" s="307">
        <v>0.08</v>
      </c>
      <c r="H208" s="32">
        <f t="shared" si="26"/>
        <v>0</v>
      </c>
      <c r="I208" s="33">
        <f t="shared" si="29"/>
        <v>0</v>
      </c>
      <c r="J208" s="33">
        <f t="shared" si="30"/>
        <v>0</v>
      </c>
      <c r="K208" s="131" t="s">
        <v>157</v>
      </c>
    </row>
    <row r="209" spans="1:12" s="302" customFormat="1" ht="36" x14ac:dyDescent="0.2">
      <c r="A209" s="25">
        <v>6</v>
      </c>
      <c r="B209" s="305" t="s">
        <v>438</v>
      </c>
      <c r="C209" s="303"/>
      <c r="D209" s="299" t="s">
        <v>156</v>
      </c>
      <c r="E209" s="306">
        <v>1200</v>
      </c>
      <c r="F209" s="301">
        <v>0</v>
      </c>
      <c r="G209" s="307">
        <v>0.08</v>
      </c>
      <c r="H209" s="32">
        <f t="shared" si="26"/>
        <v>0</v>
      </c>
      <c r="I209" s="33">
        <f t="shared" si="29"/>
        <v>0</v>
      </c>
      <c r="J209" s="33">
        <f t="shared" si="30"/>
        <v>0</v>
      </c>
      <c r="K209" s="131" t="s">
        <v>157</v>
      </c>
    </row>
    <row r="210" spans="1:12" s="302" customFormat="1" ht="32.25" customHeight="1" x14ac:dyDescent="0.2">
      <c r="A210" s="25">
        <v>7</v>
      </c>
      <c r="B210" s="308" t="s">
        <v>159</v>
      </c>
      <c r="C210" s="106"/>
      <c r="D210" s="303" t="s">
        <v>49</v>
      </c>
      <c r="E210" s="309">
        <v>4000</v>
      </c>
      <c r="F210" s="310">
        <v>0</v>
      </c>
      <c r="G210" s="307">
        <v>0.08</v>
      </c>
      <c r="H210" s="32">
        <f t="shared" si="26"/>
        <v>0</v>
      </c>
      <c r="I210" s="33">
        <f t="shared" si="29"/>
        <v>0</v>
      </c>
      <c r="J210" s="33">
        <f t="shared" si="30"/>
        <v>0</v>
      </c>
      <c r="K210" s="131" t="s">
        <v>157</v>
      </c>
    </row>
    <row r="211" spans="1:12" s="302" customFormat="1" ht="24" x14ac:dyDescent="0.2">
      <c r="A211" s="25">
        <v>8</v>
      </c>
      <c r="B211" s="308" t="s">
        <v>160</v>
      </c>
      <c r="C211" s="106"/>
      <c r="D211" s="303" t="s">
        <v>49</v>
      </c>
      <c r="E211" s="309">
        <v>3000</v>
      </c>
      <c r="F211" s="310">
        <v>0</v>
      </c>
      <c r="G211" s="307">
        <v>0.08</v>
      </c>
      <c r="H211" s="32">
        <f t="shared" si="26"/>
        <v>0</v>
      </c>
      <c r="I211" s="33">
        <f t="shared" si="29"/>
        <v>0</v>
      </c>
      <c r="J211" s="33">
        <f t="shared" si="30"/>
        <v>0</v>
      </c>
      <c r="K211" s="131" t="s">
        <v>161</v>
      </c>
    </row>
    <row r="212" spans="1:12" s="302" customFormat="1" ht="12" x14ac:dyDescent="0.2">
      <c r="A212" s="25">
        <v>9</v>
      </c>
      <c r="B212" s="311" t="s">
        <v>162</v>
      </c>
      <c r="C212" s="299"/>
      <c r="D212" s="299" t="s">
        <v>49</v>
      </c>
      <c r="E212" s="309">
        <v>3000</v>
      </c>
      <c r="F212" s="310">
        <v>0</v>
      </c>
      <c r="G212" s="307">
        <v>0.08</v>
      </c>
      <c r="H212" s="32">
        <f t="shared" si="26"/>
        <v>0</v>
      </c>
      <c r="I212" s="33">
        <f t="shared" si="29"/>
        <v>0</v>
      </c>
      <c r="J212" s="33">
        <f t="shared" si="30"/>
        <v>0</v>
      </c>
      <c r="K212" s="131" t="s">
        <v>161</v>
      </c>
    </row>
    <row r="213" spans="1:12" s="302" customFormat="1" ht="12" x14ac:dyDescent="0.2">
      <c r="A213" s="25">
        <v>10</v>
      </c>
      <c r="B213" s="308" t="s">
        <v>163</v>
      </c>
      <c r="C213" s="303"/>
      <c r="D213" s="303" t="s">
        <v>14</v>
      </c>
      <c r="E213" s="309">
        <v>100</v>
      </c>
      <c r="F213" s="312">
        <v>0</v>
      </c>
      <c r="G213" s="307">
        <v>0.08</v>
      </c>
      <c r="H213" s="32">
        <f t="shared" si="26"/>
        <v>0</v>
      </c>
      <c r="I213" s="33">
        <f t="shared" si="29"/>
        <v>0</v>
      </c>
      <c r="J213" s="33">
        <f t="shared" si="30"/>
        <v>0</v>
      </c>
      <c r="K213" s="131" t="s">
        <v>161</v>
      </c>
    </row>
    <row r="214" spans="1:12" s="302" customFormat="1" ht="24" x14ac:dyDescent="0.2">
      <c r="A214" s="25">
        <v>11</v>
      </c>
      <c r="B214" s="34" t="s">
        <v>164</v>
      </c>
      <c r="C214" s="303"/>
      <c r="D214" s="303" t="s">
        <v>14</v>
      </c>
      <c r="E214" s="309">
        <v>1700</v>
      </c>
      <c r="F214" s="355">
        <v>0</v>
      </c>
      <c r="G214" s="307">
        <v>0.08</v>
      </c>
      <c r="H214" s="32">
        <f t="shared" si="26"/>
        <v>0</v>
      </c>
      <c r="I214" s="33">
        <f t="shared" si="29"/>
        <v>0</v>
      </c>
      <c r="J214" s="33">
        <f t="shared" si="30"/>
        <v>0</v>
      </c>
      <c r="K214" s="131" t="s">
        <v>432</v>
      </c>
      <c r="L214" s="313"/>
    </row>
    <row r="215" spans="1:12" s="302" customFormat="1" ht="40.5" customHeight="1" x14ac:dyDescent="0.2">
      <c r="A215" s="25">
        <v>12</v>
      </c>
      <c r="B215" s="305" t="s">
        <v>165</v>
      </c>
      <c r="C215" s="303"/>
      <c r="D215" s="303" t="s">
        <v>14</v>
      </c>
      <c r="E215" s="309">
        <v>6500</v>
      </c>
      <c r="F215" s="355">
        <v>0</v>
      </c>
      <c r="G215" s="307">
        <v>0.08</v>
      </c>
      <c r="H215" s="32">
        <f t="shared" si="26"/>
        <v>0</v>
      </c>
      <c r="I215" s="33">
        <f t="shared" si="29"/>
        <v>0</v>
      </c>
      <c r="J215" s="33">
        <f t="shared" si="30"/>
        <v>0</v>
      </c>
      <c r="K215" s="131" t="s">
        <v>432</v>
      </c>
    </row>
    <row r="216" spans="1:12" s="302" customFormat="1" ht="40.5" customHeight="1" x14ac:dyDescent="0.2">
      <c r="A216" s="25">
        <v>13</v>
      </c>
      <c r="B216" s="315" t="s">
        <v>166</v>
      </c>
      <c r="C216" s="114"/>
      <c r="D216" s="114" t="s">
        <v>14</v>
      </c>
      <c r="E216" s="316">
        <v>1000</v>
      </c>
      <c r="F216" s="654">
        <v>0</v>
      </c>
      <c r="G216" s="317">
        <v>0.08</v>
      </c>
      <c r="H216" s="32">
        <f t="shared" si="26"/>
        <v>0</v>
      </c>
      <c r="I216" s="33">
        <f t="shared" si="29"/>
        <v>0</v>
      </c>
      <c r="J216" s="33">
        <f t="shared" si="30"/>
        <v>0</v>
      </c>
      <c r="K216" s="131" t="s">
        <v>412</v>
      </c>
    </row>
    <row r="217" spans="1:12" s="302" customFormat="1" ht="24" x14ac:dyDescent="0.2">
      <c r="A217" s="25">
        <v>14</v>
      </c>
      <c r="B217" s="131" t="s">
        <v>167</v>
      </c>
      <c r="C217" s="106"/>
      <c r="D217" s="106" t="s">
        <v>14</v>
      </c>
      <c r="E217" s="300">
        <v>5000</v>
      </c>
      <c r="F217" s="301">
        <v>0</v>
      </c>
      <c r="G217" s="31">
        <v>0.08</v>
      </c>
      <c r="H217" s="32">
        <f t="shared" si="26"/>
        <v>0</v>
      </c>
      <c r="I217" s="33">
        <f t="shared" si="29"/>
        <v>0</v>
      </c>
      <c r="J217" s="33">
        <f t="shared" si="30"/>
        <v>0</v>
      </c>
      <c r="K217" s="131" t="s">
        <v>412</v>
      </c>
    </row>
    <row r="218" spans="1:12" s="302" customFormat="1" ht="108" x14ac:dyDescent="0.2">
      <c r="A218" s="25">
        <v>15</v>
      </c>
      <c r="B218" s="305" t="s">
        <v>168</v>
      </c>
      <c r="C218" s="318"/>
      <c r="D218" s="303" t="s">
        <v>49</v>
      </c>
      <c r="E218" s="309">
        <v>2200</v>
      </c>
      <c r="F218" s="310">
        <v>0</v>
      </c>
      <c r="G218" s="307">
        <v>0.08</v>
      </c>
      <c r="H218" s="32">
        <f t="shared" si="26"/>
        <v>0</v>
      </c>
      <c r="I218" s="33">
        <f t="shared" si="29"/>
        <v>0</v>
      </c>
      <c r="J218" s="33">
        <f t="shared" si="30"/>
        <v>0</v>
      </c>
      <c r="K218" s="131" t="s">
        <v>169</v>
      </c>
    </row>
    <row r="219" spans="1:12" s="302" customFormat="1" ht="144" x14ac:dyDescent="0.2">
      <c r="A219" s="25">
        <v>16</v>
      </c>
      <c r="B219" s="305" t="s">
        <v>170</v>
      </c>
      <c r="C219" s="318"/>
      <c r="D219" s="303" t="s">
        <v>49</v>
      </c>
      <c r="E219" s="309">
        <v>55000</v>
      </c>
      <c r="F219" s="310">
        <v>0</v>
      </c>
      <c r="G219" s="307">
        <v>0.08</v>
      </c>
      <c r="H219" s="32">
        <f t="shared" si="26"/>
        <v>0</v>
      </c>
      <c r="I219" s="33">
        <f t="shared" si="29"/>
        <v>0</v>
      </c>
      <c r="J219" s="33">
        <f t="shared" si="30"/>
        <v>0</v>
      </c>
      <c r="K219" s="131" t="s">
        <v>432</v>
      </c>
    </row>
    <row r="220" spans="1:12" s="302" customFormat="1" ht="12" x14ac:dyDescent="0.2">
      <c r="A220" s="25">
        <v>17</v>
      </c>
      <c r="B220" s="305" t="s">
        <v>171</v>
      </c>
      <c r="C220" s="303"/>
      <c r="D220" s="303" t="s">
        <v>14</v>
      </c>
      <c r="E220" s="309">
        <v>60</v>
      </c>
      <c r="F220" s="310">
        <v>0</v>
      </c>
      <c r="G220" s="307">
        <v>0.08</v>
      </c>
      <c r="H220" s="32">
        <f t="shared" si="26"/>
        <v>0</v>
      </c>
      <c r="I220" s="33">
        <f t="shared" si="29"/>
        <v>0</v>
      </c>
      <c r="J220" s="33">
        <f t="shared" si="30"/>
        <v>0</v>
      </c>
      <c r="K220" s="131" t="s">
        <v>169</v>
      </c>
    </row>
    <row r="221" spans="1:12" s="302" customFormat="1" ht="12" x14ac:dyDescent="0.2">
      <c r="A221" s="25">
        <v>18</v>
      </c>
      <c r="B221" s="131" t="s">
        <v>172</v>
      </c>
      <c r="C221" s="106"/>
      <c r="D221" s="106" t="s">
        <v>93</v>
      </c>
      <c r="E221" s="300">
        <v>100</v>
      </c>
      <c r="F221" s="310">
        <v>0</v>
      </c>
      <c r="G221" s="31">
        <v>0.08</v>
      </c>
      <c r="H221" s="32">
        <f t="shared" si="26"/>
        <v>0</v>
      </c>
      <c r="I221" s="33">
        <f t="shared" si="29"/>
        <v>0</v>
      </c>
      <c r="J221" s="33">
        <f t="shared" si="30"/>
        <v>0</v>
      </c>
      <c r="K221" s="131" t="s">
        <v>157</v>
      </c>
    </row>
    <row r="222" spans="1:12" s="302" customFormat="1" ht="60" x14ac:dyDescent="0.2">
      <c r="A222" s="25">
        <v>19</v>
      </c>
      <c r="B222" s="319" t="s">
        <v>439</v>
      </c>
      <c r="C222" s="303"/>
      <c r="D222" s="303" t="s">
        <v>93</v>
      </c>
      <c r="E222" s="309">
        <v>200</v>
      </c>
      <c r="F222" s="310">
        <v>0</v>
      </c>
      <c r="G222" s="307">
        <v>0.08</v>
      </c>
      <c r="H222" s="32">
        <f t="shared" si="26"/>
        <v>0</v>
      </c>
      <c r="I222" s="33">
        <f t="shared" si="29"/>
        <v>0</v>
      </c>
      <c r="J222" s="33">
        <f t="shared" si="30"/>
        <v>0</v>
      </c>
      <c r="K222" s="131" t="s">
        <v>157</v>
      </c>
      <c r="L222" s="320"/>
    </row>
    <row r="223" spans="1:12" s="302" customFormat="1" x14ac:dyDescent="0.2">
      <c r="A223" s="25">
        <v>20</v>
      </c>
      <c r="B223" s="305" t="s">
        <v>173</v>
      </c>
      <c r="C223" s="303"/>
      <c r="D223" s="303" t="s">
        <v>93</v>
      </c>
      <c r="E223" s="309">
        <v>100</v>
      </c>
      <c r="F223" s="310">
        <v>0</v>
      </c>
      <c r="G223" s="307">
        <v>0.08</v>
      </c>
      <c r="H223" s="32">
        <f t="shared" si="26"/>
        <v>0</v>
      </c>
      <c r="I223" s="33">
        <f t="shared" si="29"/>
        <v>0</v>
      </c>
      <c r="J223" s="33">
        <f t="shared" si="30"/>
        <v>0</v>
      </c>
      <c r="K223" s="131" t="s">
        <v>157</v>
      </c>
      <c r="L223" s="320"/>
    </row>
    <row r="224" spans="1:12" s="302" customFormat="1" x14ac:dyDescent="0.2">
      <c r="A224" s="25">
        <v>21</v>
      </c>
      <c r="B224" s="305" t="s">
        <v>174</v>
      </c>
      <c r="C224" s="303"/>
      <c r="D224" s="303" t="s">
        <v>156</v>
      </c>
      <c r="E224" s="309">
        <v>300</v>
      </c>
      <c r="F224" s="310">
        <v>0</v>
      </c>
      <c r="G224" s="307">
        <v>0.08</v>
      </c>
      <c r="H224" s="32">
        <f t="shared" si="26"/>
        <v>0</v>
      </c>
      <c r="I224" s="33">
        <f t="shared" si="29"/>
        <v>0</v>
      </c>
      <c r="J224" s="33">
        <f t="shared" si="30"/>
        <v>0</v>
      </c>
      <c r="K224" s="131" t="s">
        <v>157</v>
      </c>
      <c r="L224" s="320"/>
    </row>
    <row r="225" spans="1:12" s="302" customFormat="1" x14ac:dyDescent="0.2">
      <c r="A225" s="25">
        <v>22</v>
      </c>
      <c r="B225" s="305" t="s">
        <v>175</v>
      </c>
      <c r="C225" s="303"/>
      <c r="D225" s="303" t="s">
        <v>93</v>
      </c>
      <c r="E225" s="309">
        <v>12</v>
      </c>
      <c r="F225" s="310">
        <v>0</v>
      </c>
      <c r="G225" s="307">
        <v>0.08</v>
      </c>
      <c r="H225" s="32">
        <f t="shared" si="26"/>
        <v>0</v>
      </c>
      <c r="I225" s="33">
        <f t="shared" si="29"/>
        <v>0</v>
      </c>
      <c r="J225" s="33">
        <f t="shared" si="30"/>
        <v>0</v>
      </c>
      <c r="K225" s="131"/>
      <c r="L225" s="320"/>
    </row>
    <row r="226" spans="1:12" s="302" customFormat="1" x14ac:dyDescent="0.2">
      <c r="A226" s="25">
        <v>23</v>
      </c>
      <c r="B226" s="305" t="s">
        <v>176</v>
      </c>
      <c r="C226" s="321"/>
      <c r="D226" s="303" t="s">
        <v>156</v>
      </c>
      <c r="E226" s="309">
        <v>800</v>
      </c>
      <c r="F226" s="310">
        <v>0</v>
      </c>
      <c r="G226" s="307">
        <v>0.08</v>
      </c>
      <c r="H226" s="32">
        <f t="shared" si="26"/>
        <v>0</v>
      </c>
      <c r="I226" s="33">
        <f t="shared" si="29"/>
        <v>0</v>
      </c>
      <c r="J226" s="33">
        <f t="shared" si="30"/>
        <v>0</v>
      </c>
      <c r="K226" s="131" t="s">
        <v>157</v>
      </c>
      <c r="L226" s="320"/>
    </row>
    <row r="227" spans="1:12" s="302" customFormat="1" x14ac:dyDescent="0.2">
      <c r="A227" s="25">
        <v>24</v>
      </c>
      <c r="B227" s="305" t="s">
        <v>177</v>
      </c>
      <c r="C227" s="303"/>
      <c r="D227" s="303" t="s">
        <v>156</v>
      </c>
      <c r="E227" s="309">
        <v>700</v>
      </c>
      <c r="F227" s="310">
        <v>0</v>
      </c>
      <c r="G227" s="307">
        <v>0.08</v>
      </c>
      <c r="H227" s="32">
        <f t="shared" si="26"/>
        <v>0</v>
      </c>
      <c r="I227" s="33">
        <f t="shared" si="29"/>
        <v>0</v>
      </c>
      <c r="J227" s="33">
        <f t="shared" si="30"/>
        <v>0</v>
      </c>
      <c r="K227" s="131" t="s">
        <v>157</v>
      </c>
      <c r="L227" s="320"/>
    </row>
    <row r="228" spans="1:12" s="302" customFormat="1" x14ac:dyDescent="0.2">
      <c r="A228" s="25">
        <v>25</v>
      </c>
      <c r="B228" s="305" t="s">
        <v>375</v>
      </c>
      <c r="C228" s="303"/>
      <c r="D228" s="303" t="s">
        <v>156</v>
      </c>
      <c r="E228" s="309">
        <v>400</v>
      </c>
      <c r="F228" s="310">
        <v>0</v>
      </c>
      <c r="G228" s="307">
        <v>0.08</v>
      </c>
      <c r="H228" s="32">
        <f t="shared" si="26"/>
        <v>0</v>
      </c>
      <c r="I228" s="33">
        <f t="shared" si="29"/>
        <v>0</v>
      </c>
      <c r="J228" s="33">
        <f t="shared" si="30"/>
        <v>0</v>
      </c>
      <c r="K228" s="131" t="s">
        <v>157</v>
      </c>
      <c r="L228" s="320"/>
    </row>
    <row r="229" spans="1:12" s="302" customFormat="1" ht="12" x14ac:dyDescent="0.2">
      <c r="A229" s="25">
        <v>26</v>
      </c>
      <c r="B229" s="315" t="s">
        <v>376</v>
      </c>
      <c r="C229" s="303"/>
      <c r="D229" s="114" t="s">
        <v>156</v>
      </c>
      <c r="E229" s="309">
        <v>600</v>
      </c>
      <c r="F229" s="310">
        <v>0</v>
      </c>
      <c r="G229" s="307">
        <v>0.08</v>
      </c>
      <c r="H229" s="32">
        <f t="shared" si="26"/>
        <v>0</v>
      </c>
      <c r="I229" s="33">
        <f t="shared" si="29"/>
        <v>0</v>
      </c>
      <c r="J229" s="33">
        <f t="shared" si="30"/>
        <v>0</v>
      </c>
      <c r="K229" s="131" t="s">
        <v>157</v>
      </c>
    </row>
    <row r="230" spans="1:12" s="302" customFormat="1" ht="12" x14ac:dyDescent="0.2">
      <c r="A230" s="656">
        <v>27</v>
      </c>
      <c r="B230" s="315" t="s">
        <v>377</v>
      </c>
      <c r="C230" s="114"/>
      <c r="D230" s="114" t="s">
        <v>93</v>
      </c>
      <c r="E230" s="316">
        <v>200</v>
      </c>
      <c r="F230" s="312">
        <v>0</v>
      </c>
      <c r="G230" s="317">
        <v>0.08</v>
      </c>
      <c r="H230" s="32">
        <f t="shared" si="26"/>
        <v>0</v>
      </c>
      <c r="I230" s="33">
        <f t="shared" si="29"/>
        <v>0</v>
      </c>
      <c r="J230" s="33">
        <f t="shared" si="30"/>
        <v>0</v>
      </c>
      <c r="K230" s="283" t="s">
        <v>157</v>
      </c>
    </row>
    <row r="231" spans="1:12" s="302" customFormat="1" ht="12" x14ac:dyDescent="0.2">
      <c r="A231" s="25">
        <v>28</v>
      </c>
      <c r="B231" s="131" t="s">
        <v>378</v>
      </c>
      <c r="C231" s="106"/>
      <c r="D231" s="106" t="s">
        <v>93</v>
      </c>
      <c r="E231" s="29">
        <v>100</v>
      </c>
      <c r="F231" s="355">
        <v>0</v>
      </c>
      <c r="G231" s="31">
        <v>0.08</v>
      </c>
      <c r="H231" s="32">
        <f t="shared" si="26"/>
        <v>0</v>
      </c>
      <c r="I231" s="33">
        <f t="shared" si="29"/>
        <v>0</v>
      </c>
      <c r="J231" s="33">
        <f t="shared" si="30"/>
        <v>0</v>
      </c>
      <c r="K231" s="283" t="s">
        <v>157</v>
      </c>
    </row>
    <row r="232" spans="1:12" s="302" customFormat="1" ht="12" x14ac:dyDescent="0.2">
      <c r="A232" s="25">
        <v>29</v>
      </c>
      <c r="B232" s="131" t="s">
        <v>380</v>
      </c>
      <c r="C232" s="106"/>
      <c r="D232" s="106" t="s">
        <v>93</v>
      </c>
      <c r="E232" s="29">
        <v>150</v>
      </c>
      <c r="F232" s="355">
        <v>0</v>
      </c>
      <c r="G232" s="31">
        <v>0.08</v>
      </c>
      <c r="H232" s="32">
        <f t="shared" si="26"/>
        <v>0</v>
      </c>
      <c r="I232" s="33">
        <f t="shared" si="29"/>
        <v>0</v>
      </c>
      <c r="J232" s="33">
        <f t="shared" si="30"/>
        <v>0</v>
      </c>
      <c r="K232" s="283" t="s">
        <v>157</v>
      </c>
    </row>
    <row r="233" spans="1:12" s="302" customFormat="1" ht="12" x14ac:dyDescent="0.2">
      <c r="A233" s="25">
        <v>30</v>
      </c>
      <c r="B233" s="131" t="s">
        <v>379</v>
      </c>
      <c r="C233" s="106"/>
      <c r="D233" s="106" t="s">
        <v>93</v>
      </c>
      <c r="E233" s="29">
        <v>100</v>
      </c>
      <c r="F233" s="355">
        <v>0</v>
      </c>
      <c r="G233" s="31">
        <v>0.08</v>
      </c>
      <c r="H233" s="32">
        <f t="shared" si="26"/>
        <v>0</v>
      </c>
      <c r="I233" s="33">
        <f t="shared" si="29"/>
        <v>0</v>
      </c>
      <c r="J233" s="33">
        <f t="shared" si="30"/>
        <v>0</v>
      </c>
      <c r="K233" s="283" t="s">
        <v>157</v>
      </c>
    </row>
    <row r="234" spans="1:12" s="302" customFormat="1" ht="12" x14ac:dyDescent="0.2">
      <c r="A234" s="25">
        <v>31</v>
      </c>
      <c r="B234" s="131" t="s">
        <v>440</v>
      </c>
      <c r="C234" s="106"/>
      <c r="D234" s="106" t="s">
        <v>93</v>
      </c>
      <c r="E234" s="29">
        <v>1</v>
      </c>
      <c r="F234" s="355">
        <v>0</v>
      </c>
      <c r="G234" s="31">
        <v>0.08</v>
      </c>
      <c r="H234" s="32">
        <f t="shared" si="26"/>
        <v>0</v>
      </c>
      <c r="I234" s="33">
        <f t="shared" si="29"/>
        <v>0</v>
      </c>
      <c r="J234" s="33">
        <f t="shared" si="30"/>
        <v>0</v>
      </c>
      <c r="K234" s="131" t="s">
        <v>412</v>
      </c>
    </row>
    <row r="235" spans="1:12" s="302" customFormat="1" ht="12" x14ac:dyDescent="0.2">
      <c r="A235" s="657">
        <v>28</v>
      </c>
      <c r="B235" s="319" t="s">
        <v>178</v>
      </c>
      <c r="C235" s="299"/>
      <c r="D235" s="299" t="s">
        <v>14</v>
      </c>
      <c r="E235" s="304">
        <v>250</v>
      </c>
      <c r="F235" s="654">
        <v>0</v>
      </c>
      <c r="G235" s="655">
        <v>0.08</v>
      </c>
      <c r="H235" s="32">
        <f t="shared" si="26"/>
        <v>0</v>
      </c>
      <c r="I235" s="33">
        <f t="shared" si="29"/>
        <v>0</v>
      </c>
      <c r="J235" s="33">
        <f t="shared" si="30"/>
        <v>0</v>
      </c>
      <c r="K235" s="131"/>
    </row>
    <row r="236" spans="1:12" s="302" customFormat="1" x14ac:dyDescent="0.2">
      <c r="B236" s="322"/>
      <c r="C236" s="323"/>
      <c r="D236" s="323"/>
      <c r="E236" s="324"/>
      <c r="F236" s="94" t="s">
        <v>111</v>
      </c>
      <c r="G236" s="325"/>
      <c r="H236" s="96">
        <f>SUM(H204:H235)</f>
        <v>0</v>
      </c>
      <c r="I236" s="97">
        <f>SUM(I204:I235)</f>
        <v>0</v>
      </c>
      <c r="J236" s="97">
        <f>SUM(J204:J235)</f>
        <v>0</v>
      </c>
      <c r="K236" s="131"/>
    </row>
    <row r="237" spans="1:12" s="302" customFormat="1" ht="12" x14ac:dyDescent="0.2">
      <c r="A237" s="217"/>
      <c r="B237" s="195"/>
      <c r="C237" s="326"/>
      <c r="D237" s="82"/>
      <c r="E237" s="213"/>
      <c r="F237" s="327"/>
      <c r="G237" s="291"/>
      <c r="H237" s="328"/>
      <c r="I237" s="329"/>
      <c r="J237" s="329"/>
      <c r="K237" s="322"/>
    </row>
    <row r="238" spans="1:12" s="302" customFormat="1" ht="12" x14ac:dyDescent="0.2">
      <c r="A238" s="217"/>
      <c r="B238" s="195"/>
      <c r="C238" s="326"/>
      <c r="D238" s="82"/>
      <c r="E238" s="213"/>
      <c r="F238" s="327"/>
      <c r="G238" s="291"/>
      <c r="H238" s="328"/>
      <c r="I238" s="329"/>
      <c r="J238" s="329"/>
      <c r="K238" s="322"/>
    </row>
    <row r="239" spans="1:12" s="302" customFormat="1" x14ac:dyDescent="0.2">
      <c r="A239" s="286"/>
      <c r="B239" s="287" t="s">
        <v>179</v>
      </c>
      <c r="C239" s="288"/>
      <c r="D239" s="289"/>
      <c r="E239" s="290"/>
      <c r="F239" s="284"/>
      <c r="G239" s="291"/>
      <c r="H239" s="292"/>
      <c r="I239" s="293"/>
      <c r="J239" s="293"/>
      <c r="K239" s="294"/>
    </row>
    <row r="240" spans="1:12" s="302" customFormat="1" ht="33.75" x14ac:dyDescent="0.2">
      <c r="A240" s="296" t="s">
        <v>1</v>
      </c>
      <c r="B240" s="296" t="s">
        <v>2</v>
      </c>
      <c r="C240" s="18" t="s">
        <v>3</v>
      </c>
      <c r="D240" s="16" t="s">
        <v>4</v>
      </c>
      <c r="E240" s="19" t="s">
        <v>5</v>
      </c>
      <c r="F240" s="20" t="s">
        <v>6</v>
      </c>
      <c r="G240" s="297" t="s">
        <v>7</v>
      </c>
      <c r="H240" s="87" t="s">
        <v>8</v>
      </c>
      <c r="I240" s="20" t="s">
        <v>9</v>
      </c>
      <c r="J240" s="20" t="s">
        <v>10</v>
      </c>
      <c r="K240" s="24" t="s">
        <v>154</v>
      </c>
    </row>
    <row r="241" spans="1:11" s="302" customFormat="1" ht="60" x14ac:dyDescent="0.2">
      <c r="A241" s="25">
        <v>1</v>
      </c>
      <c r="B241" s="298" t="s">
        <v>180</v>
      </c>
      <c r="C241" s="330"/>
      <c r="D241" s="43" t="s">
        <v>49</v>
      </c>
      <c r="E241" s="300">
        <v>100</v>
      </c>
      <c r="F241" s="301">
        <v>0</v>
      </c>
      <c r="G241" s="31">
        <v>0.08</v>
      </c>
      <c r="H241" s="32">
        <f t="shared" ref="H241:H247" si="31">PRODUCT(F241,E241)</f>
        <v>0</v>
      </c>
      <c r="I241" s="33">
        <f t="shared" ref="I241:I247" si="32">PRODUCT(H241,G241)</f>
        <v>0</v>
      </c>
      <c r="J241" s="33">
        <f t="shared" ref="J241:J247" si="33">PRODUCT(H241,G241)+H241</f>
        <v>0</v>
      </c>
      <c r="K241" s="131" t="s">
        <v>169</v>
      </c>
    </row>
    <row r="242" spans="1:11" s="302" customFormat="1" ht="60" x14ac:dyDescent="0.2">
      <c r="A242" s="25">
        <v>2</v>
      </c>
      <c r="B242" s="298" t="s">
        <v>181</v>
      </c>
      <c r="C242" s="330"/>
      <c r="D242" s="43" t="s">
        <v>49</v>
      </c>
      <c r="E242" s="300">
        <v>200</v>
      </c>
      <c r="F242" s="301">
        <v>0</v>
      </c>
      <c r="G242" s="31">
        <v>0.08</v>
      </c>
      <c r="H242" s="32">
        <f t="shared" si="31"/>
        <v>0</v>
      </c>
      <c r="I242" s="33">
        <f t="shared" si="32"/>
        <v>0</v>
      </c>
      <c r="J242" s="33">
        <f t="shared" si="33"/>
        <v>0</v>
      </c>
      <c r="K242" s="131" t="s">
        <v>169</v>
      </c>
    </row>
    <row r="243" spans="1:11" s="302" customFormat="1" ht="60" x14ac:dyDescent="0.2">
      <c r="A243" s="25">
        <v>3</v>
      </c>
      <c r="B243" s="298" t="s">
        <v>182</v>
      </c>
      <c r="C243" s="330"/>
      <c r="D243" s="331" t="s">
        <v>49</v>
      </c>
      <c r="E243" s="332">
        <v>2200</v>
      </c>
      <c r="F243" s="314">
        <v>0</v>
      </c>
      <c r="G243" s="333">
        <v>0.08</v>
      </c>
      <c r="H243" s="334">
        <f t="shared" si="31"/>
        <v>0</v>
      </c>
      <c r="I243" s="335">
        <f t="shared" si="32"/>
        <v>0</v>
      </c>
      <c r="J243" s="335">
        <f t="shared" si="33"/>
        <v>0</v>
      </c>
      <c r="K243" s="131" t="s">
        <v>169</v>
      </c>
    </row>
    <row r="244" spans="1:11" s="302" customFormat="1" ht="60" x14ac:dyDescent="0.2">
      <c r="A244" s="25">
        <v>4</v>
      </c>
      <c r="B244" s="298" t="s">
        <v>183</v>
      </c>
      <c r="C244" s="330"/>
      <c r="D244" s="336" t="s">
        <v>49</v>
      </c>
      <c r="E244" s="304">
        <v>10000</v>
      </c>
      <c r="F244" s="310">
        <v>0</v>
      </c>
      <c r="G244" s="41">
        <v>0.08</v>
      </c>
      <c r="H244" s="334">
        <f t="shared" si="31"/>
        <v>0</v>
      </c>
      <c r="I244" s="335">
        <f t="shared" si="32"/>
        <v>0</v>
      </c>
      <c r="J244" s="335">
        <f t="shared" si="33"/>
        <v>0</v>
      </c>
      <c r="K244" s="131" t="s">
        <v>169</v>
      </c>
    </row>
    <row r="245" spans="1:11" s="302" customFormat="1" ht="60" x14ac:dyDescent="0.2">
      <c r="A245" s="25">
        <v>5</v>
      </c>
      <c r="B245" s="298" t="s">
        <v>184</v>
      </c>
      <c r="C245" s="330"/>
      <c r="D245" s="336" t="s">
        <v>49</v>
      </c>
      <c r="E245" s="309">
        <v>8000</v>
      </c>
      <c r="F245" s="310">
        <v>0</v>
      </c>
      <c r="G245" s="307">
        <v>0.08</v>
      </c>
      <c r="H245" s="32">
        <f t="shared" si="31"/>
        <v>0</v>
      </c>
      <c r="I245" s="33">
        <f t="shared" si="32"/>
        <v>0</v>
      </c>
      <c r="J245" s="33">
        <f t="shared" si="33"/>
        <v>0</v>
      </c>
      <c r="K245" s="131" t="s">
        <v>169</v>
      </c>
    </row>
    <row r="246" spans="1:11" s="302" customFormat="1" ht="60" x14ac:dyDescent="0.2">
      <c r="A246" s="25">
        <v>6</v>
      </c>
      <c r="B246" s="298" t="s">
        <v>185</v>
      </c>
      <c r="C246" s="330"/>
      <c r="D246" s="336" t="s">
        <v>49</v>
      </c>
      <c r="E246" s="309">
        <v>250</v>
      </c>
      <c r="F246" s="310">
        <v>0</v>
      </c>
      <c r="G246" s="307">
        <v>0.08</v>
      </c>
      <c r="H246" s="32">
        <f t="shared" si="31"/>
        <v>0</v>
      </c>
      <c r="I246" s="33">
        <f t="shared" si="32"/>
        <v>0</v>
      </c>
      <c r="J246" s="33">
        <f t="shared" si="33"/>
        <v>0</v>
      </c>
      <c r="K246" s="131"/>
    </row>
    <row r="247" spans="1:11" s="302" customFormat="1" ht="12" x14ac:dyDescent="0.2">
      <c r="A247" s="25">
        <v>8</v>
      </c>
      <c r="B247" s="308" t="s">
        <v>186</v>
      </c>
      <c r="C247" s="330"/>
      <c r="D247" s="337" t="s">
        <v>14</v>
      </c>
      <c r="E247" s="309">
        <v>30000</v>
      </c>
      <c r="F247" s="310">
        <v>0</v>
      </c>
      <c r="G247" s="307">
        <v>0.08</v>
      </c>
      <c r="H247" s="32">
        <f t="shared" si="31"/>
        <v>0</v>
      </c>
      <c r="I247" s="33">
        <f t="shared" si="32"/>
        <v>0</v>
      </c>
      <c r="J247" s="33">
        <f t="shared" si="33"/>
        <v>0</v>
      </c>
      <c r="K247" s="131" t="s">
        <v>157</v>
      </c>
    </row>
    <row r="248" spans="1:11" s="302" customFormat="1" x14ac:dyDescent="0.2">
      <c r="A248" s="338"/>
      <c r="B248" s="339"/>
      <c r="C248" s="340"/>
      <c r="D248" s="341"/>
      <c r="E248" s="342"/>
      <c r="F248" s="74" t="s">
        <v>111</v>
      </c>
      <c r="G248" s="343"/>
      <c r="H248" s="76">
        <f>SUM(H241:H247)</f>
        <v>0</v>
      </c>
      <c r="I248" s="77">
        <f>SUM(I241:I247)</f>
        <v>0</v>
      </c>
      <c r="J248" s="77">
        <f>SUM(J241:J247)</f>
        <v>0</v>
      </c>
      <c r="K248" s="131"/>
    </row>
    <row r="249" spans="1:11" s="302" customFormat="1" ht="12" x14ac:dyDescent="0.2">
      <c r="A249" s="217"/>
      <c r="B249" s="223"/>
      <c r="C249" s="340"/>
      <c r="D249" s="225"/>
      <c r="E249" s="213"/>
      <c r="F249" s="344"/>
      <c r="G249" s="345"/>
      <c r="H249" s="346"/>
      <c r="I249" s="347"/>
      <c r="J249" s="347"/>
      <c r="K249" s="322"/>
    </row>
    <row r="250" spans="1:11" s="302" customFormat="1" x14ac:dyDescent="0.2">
      <c r="A250" s="286"/>
      <c r="B250" s="287" t="s">
        <v>187</v>
      </c>
      <c r="C250" s="288"/>
      <c r="D250" s="289"/>
      <c r="E250" s="290"/>
      <c r="F250" s="284"/>
      <c r="G250" s="291"/>
      <c r="H250" s="292"/>
      <c r="I250" s="293"/>
      <c r="J250" s="293"/>
      <c r="K250" s="294"/>
    </row>
    <row r="251" spans="1:11" s="302" customFormat="1" ht="33.75" x14ac:dyDescent="0.2">
      <c r="A251" s="296" t="s">
        <v>1</v>
      </c>
      <c r="B251" s="296" t="s">
        <v>2</v>
      </c>
      <c r="C251" s="18" t="s">
        <v>3</v>
      </c>
      <c r="D251" s="16" t="s">
        <v>4</v>
      </c>
      <c r="E251" s="19" t="s">
        <v>5</v>
      </c>
      <c r="F251" s="20" t="s">
        <v>6</v>
      </c>
      <c r="G251" s="297" t="s">
        <v>7</v>
      </c>
      <c r="H251" s="87" t="s">
        <v>8</v>
      </c>
      <c r="I251" s="20" t="s">
        <v>9</v>
      </c>
      <c r="J251" s="20" t="s">
        <v>10</v>
      </c>
      <c r="K251" s="24" t="s">
        <v>154</v>
      </c>
    </row>
    <row r="252" spans="1:11" s="302" customFormat="1" ht="60" x14ac:dyDescent="0.2">
      <c r="A252" s="25">
        <v>1</v>
      </c>
      <c r="B252" s="348" t="s">
        <v>188</v>
      </c>
      <c r="C252" s="330"/>
      <c r="D252" s="336" t="s">
        <v>14</v>
      </c>
      <c r="E252" s="309">
        <v>800</v>
      </c>
      <c r="F252" s="310">
        <v>0</v>
      </c>
      <c r="G252" s="307">
        <v>0.08</v>
      </c>
      <c r="H252" s="32">
        <f>PRODUCT(F252,E252)</f>
        <v>0</v>
      </c>
      <c r="I252" s="33">
        <f>PRODUCT(H252,G252)</f>
        <v>0</v>
      </c>
      <c r="J252" s="33">
        <f>PRODUCT(H252,G252)+H252</f>
        <v>0</v>
      </c>
      <c r="K252" s="131" t="s">
        <v>169</v>
      </c>
    </row>
    <row r="253" spans="1:11" s="302" customFormat="1" ht="60" x14ac:dyDescent="0.2">
      <c r="A253" s="25">
        <v>2</v>
      </c>
      <c r="B253" s="348" t="s">
        <v>189</v>
      </c>
      <c r="C253" s="330"/>
      <c r="D253" s="336" t="s">
        <v>14</v>
      </c>
      <c r="E253" s="309">
        <v>3000</v>
      </c>
      <c r="F253" s="310">
        <v>0</v>
      </c>
      <c r="G253" s="307">
        <v>0.08</v>
      </c>
      <c r="H253" s="32">
        <f>PRODUCT(F253,E253)</f>
        <v>0</v>
      </c>
      <c r="I253" s="33">
        <f>PRODUCT(H253,G253)</f>
        <v>0</v>
      </c>
      <c r="J253" s="33">
        <f>PRODUCT(H253,G253)+H253</f>
        <v>0</v>
      </c>
      <c r="K253" s="131" t="s">
        <v>169</v>
      </c>
    </row>
    <row r="254" spans="1:11" s="302" customFormat="1" ht="60" x14ac:dyDescent="0.2">
      <c r="A254" s="25">
        <v>3</v>
      </c>
      <c r="B254" s="348" t="s">
        <v>190</v>
      </c>
      <c r="C254" s="330"/>
      <c r="D254" s="336" t="s">
        <v>14</v>
      </c>
      <c r="E254" s="309">
        <v>2000</v>
      </c>
      <c r="F254" s="310">
        <v>0</v>
      </c>
      <c r="G254" s="317">
        <v>0.08</v>
      </c>
      <c r="H254" s="32">
        <f>PRODUCT(F254,E254)</f>
        <v>0</v>
      </c>
      <c r="I254" s="33">
        <f>PRODUCT(H254,G254)</f>
        <v>0</v>
      </c>
      <c r="J254" s="33">
        <f>PRODUCT(H254,G254)+H254</f>
        <v>0</v>
      </c>
      <c r="K254" s="131" t="s">
        <v>169</v>
      </c>
    </row>
    <row r="255" spans="1:11" s="302" customFormat="1" ht="24" x14ac:dyDescent="0.2">
      <c r="A255" s="25">
        <v>4</v>
      </c>
      <c r="B255" s="349" t="s">
        <v>191</v>
      </c>
      <c r="C255" s="330"/>
      <c r="D255" s="350" t="s">
        <v>14</v>
      </c>
      <c r="E255" s="309">
        <v>300</v>
      </c>
      <c r="F255" s="351">
        <v>0</v>
      </c>
      <c r="G255" s="31">
        <v>0.08</v>
      </c>
      <c r="H255" s="352">
        <f>PRODUCT(F255,E255)</f>
        <v>0</v>
      </c>
      <c r="I255" s="353">
        <f>PRODUCT(H255,G255)</f>
        <v>0</v>
      </c>
      <c r="J255" s="353">
        <f>PRODUCT(H255,G255)+H255</f>
        <v>0</v>
      </c>
      <c r="K255" s="131" t="s">
        <v>169</v>
      </c>
    </row>
    <row r="256" spans="1:11" s="302" customFormat="1" x14ac:dyDescent="0.2">
      <c r="A256" s="217"/>
      <c r="B256" s="223"/>
      <c r="C256" s="340"/>
      <c r="D256" s="225"/>
      <c r="E256" s="213"/>
      <c r="F256" s="74" t="s">
        <v>111</v>
      </c>
      <c r="G256" s="354"/>
      <c r="H256" s="76">
        <f>SUM(H252:H255)</f>
        <v>0</v>
      </c>
      <c r="I256" s="77">
        <f>SUM(I252:I255)</f>
        <v>0</v>
      </c>
      <c r="J256" s="77">
        <f>SUM(J252:J255)</f>
        <v>0</v>
      </c>
      <c r="K256" s="322"/>
    </row>
    <row r="257" spans="1:11" s="302" customFormat="1" ht="12" x14ac:dyDescent="0.2">
      <c r="A257" s="217"/>
      <c r="B257" s="223"/>
      <c r="C257" s="340"/>
      <c r="D257" s="225"/>
      <c r="E257" s="213"/>
      <c r="F257" s="327"/>
      <c r="G257" s="291"/>
      <c r="H257" s="328"/>
      <c r="I257" s="329"/>
      <c r="J257" s="329"/>
      <c r="K257" s="322"/>
    </row>
    <row r="258" spans="1:11" s="302" customFormat="1" ht="12" x14ac:dyDescent="0.2">
      <c r="A258" s="217"/>
      <c r="B258" s="223"/>
      <c r="C258" s="340"/>
      <c r="D258" s="225"/>
      <c r="E258" s="213"/>
      <c r="F258" s="327"/>
      <c r="G258" s="291"/>
      <c r="H258" s="328"/>
      <c r="I258" s="329"/>
      <c r="J258" s="329"/>
      <c r="K258" s="322"/>
    </row>
    <row r="259" spans="1:11" s="302" customFormat="1" ht="12" x14ac:dyDescent="0.2">
      <c r="A259" s="217"/>
      <c r="B259" s="223"/>
      <c r="C259" s="340"/>
      <c r="D259" s="225"/>
      <c r="E259" s="213"/>
      <c r="F259" s="327"/>
      <c r="G259" s="291"/>
      <c r="H259" s="328"/>
      <c r="I259" s="329"/>
      <c r="J259" s="329"/>
      <c r="K259" s="322"/>
    </row>
    <row r="260" spans="1:11" s="302" customFormat="1" ht="12" x14ac:dyDescent="0.2">
      <c r="A260" s="563"/>
      <c r="B260" s="564" t="s">
        <v>192</v>
      </c>
      <c r="C260" s="565"/>
      <c r="D260" s="566"/>
      <c r="E260" s="567"/>
      <c r="F260" s="431"/>
      <c r="G260" s="568"/>
      <c r="H260" s="569"/>
      <c r="I260" s="570"/>
      <c r="J260" s="570"/>
      <c r="K260" s="480"/>
    </row>
    <row r="261" spans="1:11" s="302" customFormat="1" ht="36" x14ac:dyDescent="0.2">
      <c r="A261" s="571" t="s">
        <v>1</v>
      </c>
      <c r="B261" s="571" t="s">
        <v>2</v>
      </c>
      <c r="C261" s="437" t="s">
        <v>3</v>
      </c>
      <c r="D261" s="436" t="s">
        <v>4</v>
      </c>
      <c r="E261" s="438" t="s">
        <v>5</v>
      </c>
      <c r="F261" s="439" t="s">
        <v>6</v>
      </c>
      <c r="G261" s="572" t="s">
        <v>7</v>
      </c>
      <c r="H261" s="573" t="s">
        <v>8</v>
      </c>
      <c r="I261" s="439" t="s">
        <v>9</v>
      </c>
      <c r="J261" s="439" t="s">
        <v>10</v>
      </c>
      <c r="K261" s="429" t="s">
        <v>154</v>
      </c>
    </row>
    <row r="262" spans="1:11" s="302" customFormat="1" ht="60" x14ac:dyDescent="0.2">
      <c r="A262" s="465">
        <v>1</v>
      </c>
      <c r="B262" s="466" t="s">
        <v>193</v>
      </c>
      <c r="C262" s="467"/>
      <c r="D262" s="468" t="s">
        <v>14</v>
      </c>
      <c r="E262" s="469">
        <v>1000</v>
      </c>
      <c r="F262" s="470">
        <v>0</v>
      </c>
      <c r="G262" s="471">
        <v>0.23</v>
      </c>
      <c r="H262" s="60">
        <f t="shared" ref="H262:H267" si="34">PRODUCT(F262,E262)</f>
        <v>0</v>
      </c>
      <c r="I262" s="61">
        <f t="shared" ref="I262:I267" si="35">PRODUCT(H262,G262)</f>
        <v>0</v>
      </c>
      <c r="J262" s="61">
        <f t="shared" ref="J262:J267" si="36">PRODUCT(H262,G262)+H262</f>
        <v>0</v>
      </c>
      <c r="K262" s="62"/>
    </row>
    <row r="263" spans="1:11" s="302" customFormat="1" ht="60" x14ac:dyDescent="0.2">
      <c r="A263" s="465">
        <v>2</v>
      </c>
      <c r="B263" s="466" t="s">
        <v>194</v>
      </c>
      <c r="C263" s="467"/>
      <c r="D263" s="468" t="s">
        <v>14</v>
      </c>
      <c r="E263" s="469">
        <v>3500</v>
      </c>
      <c r="F263" s="470">
        <v>0</v>
      </c>
      <c r="G263" s="471">
        <v>0.23</v>
      </c>
      <c r="H263" s="60">
        <f t="shared" si="34"/>
        <v>0</v>
      </c>
      <c r="I263" s="61">
        <f t="shared" si="35"/>
        <v>0</v>
      </c>
      <c r="J263" s="61">
        <f t="shared" si="36"/>
        <v>0</v>
      </c>
      <c r="K263" s="62"/>
    </row>
    <row r="264" spans="1:11" s="302" customFormat="1" ht="60" x14ac:dyDescent="0.2">
      <c r="A264" s="465">
        <v>3</v>
      </c>
      <c r="B264" s="472" t="s">
        <v>195</v>
      </c>
      <c r="C264" s="473"/>
      <c r="D264" s="468" t="s">
        <v>14</v>
      </c>
      <c r="E264" s="469">
        <v>3500</v>
      </c>
      <c r="F264" s="470">
        <v>0</v>
      </c>
      <c r="G264" s="471">
        <v>0.23</v>
      </c>
      <c r="H264" s="60">
        <f t="shared" si="34"/>
        <v>0</v>
      </c>
      <c r="I264" s="61">
        <f t="shared" si="35"/>
        <v>0</v>
      </c>
      <c r="J264" s="61">
        <f t="shared" si="36"/>
        <v>0</v>
      </c>
      <c r="K264" s="62"/>
    </row>
    <row r="265" spans="1:11" s="302" customFormat="1" ht="60" x14ac:dyDescent="0.2">
      <c r="A265" s="465">
        <v>4</v>
      </c>
      <c r="B265" s="472" t="s">
        <v>196</v>
      </c>
      <c r="C265" s="473"/>
      <c r="D265" s="468" t="s">
        <v>14</v>
      </c>
      <c r="E265" s="469">
        <v>300</v>
      </c>
      <c r="F265" s="470">
        <v>0</v>
      </c>
      <c r="G265" s="471">
        <v>0.23</v>
      </c>
      <c r="H265" s="60">
        <f t="shared" si="34"/>
        <v>0</v>
      </c>
      <c r="I265" s="61">
        <f t="shared" si="35"/>
        <v>0</v>
      </c>
      <c r="J265" s="61">
        <f t="shared" si="36"/>
        <v>0</v>
      </c>
      <c r="K265" s="62"/>
    </row>
    <row r="266" spans="1:11" s="302" customFormat="1" ht="60" x14ac:dyDescent="0.2">
      <c r="A266" s="465">
        <v>5</v>
      </c>
      <c r="B266" s="472" t="s">
        <v>197</v>
      </c>
      <c r="C266" s="473"/>
      <c r="D266" s="474" t="s">
        <v>14</v>
      </c>
      <c r="E266" s="475">
        <v>150</v>
      </c>
      <c r="F266" s="470">
        <v>0</v>
      </c>
      <c r="G266" s="476">
        <v>0.23</v>
      </c>
      <c r="H266" s="60">
        <f t="shared" si="34"/>
        <v>0</v>
      </c>
      <c r="I266" s="61">
        <f t="shared" si="35"/>
        <v>0</v>
      </c>
      <c r="J266" s="61">
        <f t="shared" si="36"/>
        <v>0</v>
      </c>
      <c r="K266" s="62"/>
    </row>
    <row r="267" spans="1:11" s="302" customFormat="1" ht="60" x14ac:dyDescent="0.2">
      <c r="A267" s="465">
        <v>6</v>
      </c>
      <c r="B267" s="477" t="s">
        <v>198</v>
      </c>
      <c r="C267" s="478"/>
      <c r="D267" s="56" t="s">
        <v>14</v>
      </c>
      <c r="E267" s="479">
        <v>500</v>
      </c>
      <c r="F267" s="518">
        <v>0</v>
      </c>
      <c r="G267" s="644">
        <v>0.23</v>
      </c>
      <c r="H267" s="496">
        <f t="shared" si="34"/>
        <v>0</v>
      </c>
      <c r="I267" s="497">
        <f t="shared" si="35"/>
        <v>0</v>
      </c>
      <c r="J267" s="497">
        <f t="shared" si="36"/>
        <v>0</v>
      </c>
      <c r="K267" s="62"/>
    </row>
    <row r="268" spans="1:11" s="302" customFormat="1" x14ac:dyDescent="0.2">
      <c r="A268" s="521"/>
      <c r="B268" s="574"/>
      <c r="C268" s="574"/>
      <c r="D268" s="565"/>
      <c r="E268" s="523"/>
      <c r="F268" s="691" t="s">
        <v>19</v>
      </c>
      <c r="G268" s="691"/>
      <c r="H268" s="76">
        <f>SUM(H262:H267)</f>
        <v>0</v>
      </c>
      <c r="I268" s="77">
        <f>SUM(I262:I267)</f>
        <v>0</v>
      </c>
      <c r="J268" s="77">
        <f>SUM(J262:J267)</f>
        <v>0</v>
      </c>
      <c r="K268" s="62"/>
    </row>
    <row r="269" spans="1:11" s="302" customFormat="1" ht="12" x14ac:dyDescent="0.2">
      <c r="A269" s="521"/>
      <c r="B269" s="574"/>
      <c r="C269" s="574"/>
      <c r="D269" s="565"/>
      <c r="E269" s="523"/>
      <c r="F269" s="575"/>
      <c r="G269" s="575"/>
      <c r="H269" s="576"/>
      <c r="I269" s="431"/>
      <c r="J269" s="431"/>
      <c r="K269" s="480"/>
    </row>
    <row r="270" spans="1:11" s="302" customFormat="1" ht="24" x14ac:dyDescent="0.2">
      <c r="A270" s="521"/>
      <c r="B270" s="577" t="s">
        <v>199</v>
      </c>
      <c r="C270" s="521"/>
      <c r="D270" s="578"/>
      <c r="E270" s="523"/>
      <c r="F270" s="579"/>
      <c r="G270" s="568"/>
      <c r="H270" s="569"/>
      <c r="I270" s="570"/>
      <c r="J270" s="570"/>
      <c r="K270" s="480"/>
    </row>
    <row r="271" spans="1:11" s="295" customFormat="1" ht="36" x14ac:dyDescent="0.2">
      <c r="A271" s="580" t="s">
        <v>1</v>
      </c>
      <c r="B271" s="580" t="s">
        <v>2</v>
      </c>
      <c r="C271" s="437" t="s">
        <v>3</v>
      </c>
      <c r="D271" s="436" t="s">
        <v>4</v>
      </c>
      <c r="E271" s="438" t="s">
        <v>5</v>
      </c>
      <c r="F271" s="439" t="s">
        <v>6</v>
      </c>
      <c r="G271" s="581" t="s">
        <v>7</v>
      </c>
      <c r="H271" s="582" t="s">
        <v>8</v>
      </c>
      <c r="I271" s="583" t="s">
        <v>9</v>
      </c>
      <c r="J271" s="584" t="s">
        <v>10</v>
      </c>
      <c r="K271" s="429" t="s">
        <v>11</v>
      </c>
    </row>
    <row r="272" spans="1:11" s="302" customFormat="1" ht="24" x14ac:dyDescent="0.2">
      <c r="A272" s="481">
        <v>1</v>
      </c>
      <c r="B272" s="482" t="s">
        <v>200</v>
      </c>
      <c r="C272" s="483"/>
      <c r="D272" s="484" t="s">
        <v>49</v>
      </c>
      <c r="E272" s="485">
        <v>100</v>
      </c>
      <c r="F272" s="470">
        <v>0</v>
      </c>
      <c r="G272" s="486">
        <v>0.08</v>
      </c>
      <c r="H272" s="60">
        <f t="shared" ref="H272:H303" si="37">PRODUCT(F272,E272)</f>
        <v>0</v>
      </c>
      <c r="I272" s="61">
        <f>PRODUCT(H272,G272)</f>
        <v>0</v>
      </c>
      <c r="J272" s="61">
        <f>PRODUCT(H272,G272)+H272</f>
        <v>0</v>
      </c>
      <c r="K272" s="62"/>
    </row>
    <row r="273" spans="1:11" s="302" customFormat="1" ht="24" x14ac:dyDescent="0.2">
      <c r="A273" s="481">
        <v>2</v>
      </c>
      <c r="B273" s="487" t="s">
        <v>201</v>
      </c>
      <c r="C273" s="483"/>
      <c r="D273" s="488" t="s">
        <v>49</v>
      </c>
      <c r="E273" s="489">
        <v>100</v>
      </c>
      <c r="F273" s="470">
        <v>0</v>
      </c>
      <c r="G273" s="490">
        <v>0.08</v>
      </c>
      <c r="H273" s="60">
        <f t="shared" si="37"/>
        <v>0</v>
      </c>
      <c r="I273" s="61">
        <f t="shared" ref="I273:I322" si="38">PRODUCT(H273,G273)</f>
        <v>0</v>
      </c>
      <c r="J273" s="61">
        <f t="shared" ref="J273:J322" si="39">PRODUCT(H273,G273)+H273</f>
        <v>0</v>
      </c>
      <c r="K273" s="62"/>
    </row>
    <row r="274" spans="1:11" s="302" customFormat="1" ht="24" x14ac:dyDescent="0.2">
      <c r="A274" s="481">
        <v>3</v>
      </c>
      <c r="B274" s="491" t="s">
        <v>202</v>
      </c>
      <c r="C274" s="483"/>
      <c r="D274" s="492" t="s">
        <v>49</v>
      </c>
      <c r="E274" s="469">
        <v>1500</v>
      </c>
      <c r="F274" s="470">
        <v>0</v>
      </c>
      <c r="G274" s="471">
        <v>0.08</v>
      </c>
      <c r="H274" s="60">
        <f t="shared" si="37"/>
        <v>0</v>
      </c>
      <c r="I274" s="61">
        <f t="shared" si="38"/>
        <v>0</v>
      </c>
      <c r="J274" s="61">
        <f t="shared" si="39"/>
        <v>0</v>
      </c>
      <c r="K274" s="62"/>
    </row>
    <row r="275" spans="1:11" s="302" customFormat="1" ht="24" x14ac:dyDescent="0.2">
      <c r="A275" s="481">
        <v>4</v>
      </c>
      <c r="B275" s="491" t="s">
        <v>203</v>
      </c>
      <c r="C275" s="483"/>
      <c r="D275" s="492" t="s">
        <v>49</v>
      </c>
      <c r="E275" s="469">
        <v>300</v>
      </c>
      <c r="F275" s="470">
        <v>0</v>
      </c>
      <c r="G275" s="471">
        <v>0.08</v>
      </c>
      <c r="H275" s="60">
        <f t="shared" si="37"/>
        <v>0</v>
      </c>
      <c r="I275" s="61">
        <f t="shared" si="38"/>
        <v>0</v>
      </c>
      <c r="J275" s="61">
        <f t="shared" si="39"/>
        <v>0</v>
      </c>
      <c r="K275" s="62"/>
    </row>
    <row r="276" spans="1:11" s="302" customFormat="1" ht="24" x14ac:dyDescent="0.2">
      <c r="A276" s="481">
        <v>5</v>
      </c>
      <c r="B276" s="491" t="s">
        <v>204</v>
      </c>
      <c r="C276" s="483"/>
      <c r="D276" s="492" t="s">
        <v>49</v>
      </c>
      <c r="E276" s="469">
        <v>300</v>
      </c>
      <c r="F276" s="470">
        <v>0</v>
      </c>
      <c r="G276" s="471">
        <v>0.08</v>
      </c>
      <c r="H276" s="60">
        <f t="shared" si="37"/>
        <v>0</v>
      </c>
      <c r="I276" s="61">
        <f t="shared" si="38"/>
        <v>0</v>
      </c>
      <c r="J276" s="61">
        <f t="shared" si="39"/>
        <v>0</v>
      </c>
      <c r="K276" s="62"/>
    </row>
    <row r="277" spans="1:11" s="302" customFormat="1" ht="24" x14ac:dyDescent="0.2">
      <c r="A277" s="481">
        <v>6</v>
      </c>
      <c r="B277" s="491" t="s">
        <v>205</v>
      </c>
      <c r="C277" s="483"/>
      <c r="D277" s="492" t="s">
        <v>49</v>
      </c>
      <c r="E277" s="469">
        <v>200</v>
      </c>
      <c r="F277" s="470">
        <v>0</v>
      </c>
      <c r="G277" s="471">
        <v>0.08</v>
      </c>
      <c r="H277" s="60">
        <f t="shared" si="37"/>
        <v>0</v>
      </c>
      <c r="I277" s="61">
        <f t="shared" si="38"/>
        <v>0</v>
      </c>
      <c r="J277" s="61">
        <f t="shared" si="39"/>
        <v>0</v>
      </c>
      <c r="K277" s="62"/>
    </row>
    <row r="278" spans="1:11" s="302" customFormat="1" ht="24" x14ac:dyDescent="0.2">
      <c r="A278" s="481">
        <v>7</v>
      </c>
      <c r="B278" s="491" t="s">
        <v>206</v>
      </c>
      <c r="C278" s="483"/>
      <c r="D278" s="492" t="s">
        <v>49</v>
      </c>
      <c r="E278" s="469">
        <v>400</v>
      </c>
      <c r="F278" s="470">
        <v>0</v>
      </c>
      <c r="G278" s="471">
        <v>0.08</v>
      </c>
      <c r="H278" s="60">
        <f t="shared" si="37"/>
        <v>0</v>
      </c>
      <c r="I278" s="61">
        <f t="shared" si="38"/>
        <v>0</v>
      </c>
      <c r="J278" s="61">
        <f t="shared" si="39"/>
        <v>0</v>
      </c>
      <c r="K278" s="62"/>
    </row>
    <row r="279" spans="1:11" s="302" customFormat="1" ht="24" x14ac:dyDescent="0.2">
      <c r="A279" s="481">
        <v>8</v>
      </c>
      <c r="B279" s="491" t="s">
        <v>207</v>
      </c>
      <c r="C279" s="483"/>
      <c r="D279" s="492" t="s">
        <v>49</v>
      </c>
      <c r="E279" s="469">
        <v>100</v>
      </c>
      <c r="F279" s="470">
        <v>0</v>
      </c>
      <c r="G279" s="471">
        <v>0.08</v>
      </c>
      <c r="H279" s="60">
        <f t="shared" si="37"/>
        <v>0</v>
      </c>
      <c r="I279" s="61">
        <f t="shared" si="38"/>
        <v>0</v>
      </c>
      <c r="J279" s="61">
        <f t="shared" si="39"/>
        <v>0</v>
      </c>
      <c r="K279" s="62"/>
    </row>
    <row r="280" spans="1:11" s="302" customFormat="1" ht="24" x14ac:dyDescent="0.2">
      <c r="A280" s="481">
        <v>9</v>
      </c>
      <c r="B280" s="491" t="s">
        <v>208</v>
      </c>
      <c r="C280" s="483"/>
      <c r="D280" s="492" t="s">
        <v>49</v>
      </c>
      <c r="E280" s="469">
        <v>50</v>
      </c>
      <c r="F280" s="470">
        <v>0</v>
      </c>
      <c r="G280" s="471">
        <v>0.08</v>
      </c>
      <c r="H280" s="60">
        <f t="shared" si="37"/>
        <v>0</v>
      </c>
      <c r="I280" s="61">
        <f t="shared" si="38"/>
        <v>0</v>
      </c>
      <c r="J280" s="61">
        <f t="shared" si="39"/>
        <v>0</v>
      </c>
      <c r="K280" s="62"/>
    </row>
    <row r="281" spans="1:11" s="302" customFormat="1" ht="36" x14ac:dyDescent="0.2">
      <c r="A281" s="481">
        <v>10</v>
      </c>
      <c r="B281" s="491" t="s">
        <v>209</v>
      </c>
      <c r="C281" s="492"/>
      <c r="D281" s="492" t="s">
        <v>49</v>
      </c>
      <c r="E281" s="469">
        <v>20</v>
      </c>
      <c r="F281" s="470">
        <v>0</v>
      </c>
      <c r="G281" s="471">
        <v>0.08</v>
      </c>
      <c r="H281" s="60">
        <f t="shared" si="37"/>
        <v>0</v>
      </c>
      <c r="I281" s="61">
        <f t="shared" si="38"/>
        <v>0</v>
      </c>
      <c r="J281" s="61">
        <f t="shared" si="39"/>
        <v>0</v>
      </c>
      <c r="K281" s="62"/>
    </row>
    <row r="282" spans="1:11" s="302" customFormat="1" ht="36" x14ac:dyDescent="0.2">
      <c r="A282" s="481">
        <v>11</v>
      </c>
      <c r="B282" s="491" t="s">
        <v>210</v>
      </c>
      <c r="C282" s="492"/>
      <c r="D282" s="492" t="s">
        <v>49</v>
      </c>
      <c r="E282" s="469">
        <v>50</v>
      </c>
      <c r="F282" s="470">
        <v>0</v>
      </c>
      <c r="G282" s="471">
        <v>0.08</v>
      </c>
      <c r="H282" s="60">
        <f t="shared" si="37"/>
        <v>0</v>
      </c>
      <c r="I282" s="61">
        <f t="shared" si="38"/>
        <v>0</v>
      </c>
      <c r="J282" s="61">
        <f t="shared" si="39"/>
        <v>0</v>
      </c>
      <c r="K282" s="62"/>
    </row>
    <row r="283" spans="1:11" s="302" customFormat="1" ht="36" x14ac:dyDescent="0.2">
      <c r="A283" s="481">
        <v>12</v>
      </c>
      <c r="B283" s="491" t="s">
        <v>211</v>
      </c>
      <c r="C283" s="492"/>
      <c r="D283" s="492" t="s">
        <v>49</v>
      </c>
      <c r="E283" s="469">
        <v>100</v>
      </c>
      <c r="F283" s="470">
        <v>0</v>
      </c>
      <c r="G283" s="471">
        <v>0.08</v>
      </c>
      <c r="H283" s="60">
        <f t="shared" si="37"/>
        <v>0</v>
      </c>
      <c r="I283" s="61">
        <f t="shared" si="38"/>
        <v>0</v>
      </c>
      <c r="J283" s="61">
        <f t="shared" si="39"/>
        <v>0</v>
      </c>
      <c r="K283" s="62"/>
    </row>
    <row r="284" spans="1:11" s="302" customFormat="1" ht="36" x14ac:dyDescent="0.2">
      <c r="A284" s="481">
        <v>13</v>
      </c>
      <c r="B284" s="491" t="s">
        <v>212</v>
      </c>
      <c r="C284" s="492"/>
      <c r="D284" s="492" t="s">
        <v>49</v>
      </c>
      <c r="E284" s="469">
        <v>500</v>
      </c>
      <c r="F284" s="470">
        <v>0</v>
      </c>
      <c r="G284" s="471">
        <v>0.08</v>
      </c>
      <c r="H284" s="60">
        <f t="shared" si="37"/>
        <v>0</v>
      </c>
      <c r="I284" s="61">
        <f t="shared" si="38"/>
        <v>0</v>
      </c>
      <c r="J284" s="61">
        <f t="shared" si="39"/>
        <v>0</v>
      </c>
      <c r="K284" s="62"/>
    </row>
    <row r="285" spans="1:11" s="302" customFormat="1" ht="36" x14ac:dyDescent="0.2">
      <c r="A285" s="481">
        <v>14</v>
      </c>
      <c r="B285" s="491" t="s">
        <v>213</v>
      </c>
      <c r="C285" s="492"/>
      <c r="D285" s="492" t="s">
        <v>49</v>
      </c>
      <c r="E285" s="469">
        <v>1500</v>
      </c>
      <c r="F285" s="470">
        <v>0</v>
      </c>
      <c r="G285" s="471">
        <v>0.08</v>
      </c>
      <c r="H285" s="60">
        <f t="shared" si="37"/>
        <v>0</v>
      </c>
      <c r="I285" s="61">
        <f t="shared" si="38"/>
        <v>0</v>
      </c>
      <c r="J285" s="61">
        <f t="shared" si="39"/>
        <v>0</v>
      </c>
      <c r="K285" s="62"/>
    </row>
    <row r="286" spans="1:11" s="302" customFormat="1" ht="36" x14ac:dyDescent="0.2">
      <c r="A286" s="481">
        <v>15</v>
      </c>
      <c r="B286" s="491" t="s">
        <v>214</v>
      </c>
      <c r="C286" s="492"/>
      <c r="D286" s="492" t="s">
        <v>49</v>
      </c>
      <c r="E286" s="469">
        <v>1800</v>
      </c>
      <c r="F286" s="470">
        <v>0</v>
      </c>
      <c r="G286" s="471">
        <v>0.08</v>
      </c>
      <c r="H286" s="60">
        <f t="shared" si="37"/>
        <v>0</v>
      </c>
      <c r="I286" s="61">
        <f t="shared" si="38"/>
        <v>0</v>
      </c>
      <c r="J286" s="61">
        <f t="shared" si="39"/>
        <v>0</v>
      </c>
      <c r="K286" s="62"/>
    </row>
    <row r="287" spans="1:11" s="302" customFormat="1" ht="36" x14ac:dyDescent="0.2">
      <c r="A287" s="481">
        <v>16</v>
      </c>
      <c r="B287" s="491" t="s">
        <v>215</v>
      </c>
      <c r="C287" s="492"/>
      <c r="D287" s="492" t="s">
        <v>49</v>
      </c>
      <c r="E287" s="469">
        <v>400</v>
      </c>
      <c r="F287" s="470">
        <v>0</v>
      </c>
      <c r="G287" s="471">
        <v>0.08</v>
      </c>
      <c r="H287" s="60">
        <f t="shared" si="37"/>
        <v>0</v>
      </c>
      <c r="I287" s="61">
        <f t="shared" si="38"/>
        <v>0</v>
      </c>
      <c r="J287" s="61">
        <f t="shared" si="39"/>
        <v>0</v>
      </c>
      <c r="K287" s="62"/>
    </row>
    <row r="288" spans="1:11" s="302" customFormat="1" ht="36" x14ac:dyDescent="0.2">
      <c r="A288" s="481">
        <v>17</v>
      </c>
      <c r="B288" s="491" t="s">
        <v>216</v>
      </c>
      <c r="C288" s="492"/>
      <c r="D288" s="492" t="s">
        <v>49</v>
      </c>
      <c r="E288" s="469">
        <v>300</v>
      </c>
      <c r="F288" s="470">
        <v>0</v>
      </c>
      <c r="G288" s="471">
        <v>0.08</v>
      </c>
      <c r="H288" s="60">
        <f t="shared" si="37"/>
        <v>0</v>
      </c>
      <c r="I288" s="61">
        <f t="shared" si="38"/>
        <v>0</v>
      </c>
      <c r="J288" s="61">
        <f t="shared" si="39"/>
        <v>0</v>
      </c>
      <c r="K288" s="62"/>
    </row>
    <row r="289" spans="1:11" s="302" customFormat="1" ht="36" x14ac:dyDescent="0.2">
      <c r="A289" s="481">
        <v>18</v>
      </c>
      <c r="B289" s="491" t="s">
        <v>217</v>
      </c>
      <c r="C289" s="492"/>
      <c r="D289" s="492" t="s">
        <v>49</v>
      </c>
      <c r="E289" s="469">
        <v>20</v>
      </c>
      <c r="F289" s="470">
        <v>0</v>
      </c>
      <c r="G289" s="471">
        <v>0.08</v>
      </c>
      <c r="H289" s="60">
        <f t="shared" si="37"/>
        <v>0</v>
      </c>
      <c r="I289" s="61">
        <f t="shared" si="38"/>
        <v>0</v>
      </c>
      <c r="J289" s="61">
        <f t="shared" si="39"/>
        <v>0</v>
      </c>
      <c r="K289" s="62"/>
    </row>
    <row r="290" spans="1:11" s="302" customFormat="1" ht="12" x14ac:dyDescent="0.2">
      <c r="A290" s="481">
        <v>19</v>
      </c>
      <c r="B290" s="493" t="s">
        <v>218</v>
      </c>
      <c r="C290" s="492"/>
      <c r="D290" s="492" t="s">
        <v>14</v>
      </c>
      <c r="E290" s="469">
        <v>20</v>
      </c>
      <c r="F290" s="470">
        <v>0</v>
      </c>
      <c r="G290" s="471">
        <v>0.08</v>
      </c>
      <c r="H290" s="60">
        <f t="shared" si="37"/>
        <v>0</v>
      </c>
      <c r="I290" s="61">
        <f t="shared" si="38"/>
        <v>0</v>
      </c>
      <c r="J290" s="61">
        <f t="shared" si="39"/>
        <v>0</v>
      </c>
      <c r="K290" s="62"/>
    </row>
    <row r="291" spans="1:11" s="302" customFormat="1" ht="12" x14ac:dyDescent="0.2">
      <c r="A291" s="481">
        <v>20</v>
      </c>
      <c r="B291" s="494" t="s">
        <v>219</v>
      </c>
      <c r="C291" s="495"/>
      <c r="D291" s="495" t="s">
        <v>14</v>
      </c>
      <c r="E291" s="475">
        <v>100</v>
      </c>
      <c r="F291" s="470">
        <v>0</v>
      </c>
      <c r="G291" s="476">
        <v>0.08</v>
      </c>
      <c r="H291" s="496">
        <f t="shared" si="37"/>
        <v>0</v>
      </c>
      <c r="I291" s="497">
        <f t="shared" si="38"/>
        <v>0</v>
      </c>
      <c r="J291" s="497">
        <f t="shared" si="39"/>
        <v>0</v>
      </c>
      <c r="K291" s="62"/>
    </row>
    <row r="292" spans="1:11" s="302" customFormat="1" ht="12" x14ac:dyDescent="0.2">
      <c r="A292" s="481">
        <v>21</v>
      </c>
      <c r="B292" s="498" t="s">
        <v>220</v>
      </c>
      <c r="C292" s="71"/>
      <c r="D292" s="71" t="s">
        <v>14</v>
      </c>
      <c r="E292" s="479">
        <v>400</v>
      </c>
      <c r="F292" s="470">
        <v>0</v>
      </c>
      <c r="G292" s="59">
        <v>0.08</v>
      </c>
      <c r="H292" s="60">
        <f t="shared" si="37"/>
        <v>0</v>
      </c>
      <c r="I292" s="61">
        <f t="shared" si="38"/>
        <v>0</v>
      </c>
      <c r="J292" s="61">
        <f t="shared" si="39"/>
        <v>0</v>
      </c>
      <c r="K292" s="62"/>
    </row>
    <row r="293" spans="1:11" s="302" customFormat="1" ht="12" x14ac:dyDescent="0.2">
      <c r="A293" s="481">
        <v>22</v>
      </c>
      <c r="B293" s="487" t="s">
        <v>221</v>
      </c>
      <c r="C293" s="488"/>
      <c r="D293" s="488" t="s">
        <v>14</v>
      </c>
      <c r="E293" s="489">
        <v>500</v>
      </c>
      <c r="F293" s="470">
        <v>0</v>
      </c>
      <c r="G293" s="490">
        <v>0.08</v>
      </c>
      <c r="H293" s="499">
        <f t="shared" si="37"/>
        <v>0</v>
      </c>
      <c r="I293" s="500">
        <f t="shared" si="38"/>
        <v>0</v>
      </c>
      <c r="J293" s="500">
        <f t="shared" si="39"/>
        <v>0</v>
      </c>
      <c r="K293" s="62"/>
    </row>
    <row r="294" spans="1:11" s="302" customFormat="1" ht="12" x14ac:dyDescent="0.2">
      <c r="A294" s="481">
        <v>23</v>
      </c>
      <c r="B294" s="491" t="s">
        <v>222</v>
      </c>
      <c r="C294" s="492"/>
      <c r="D294" s="492" t="s">
        <v>14</v>
      </c>
      <c r="E294" s="469">
        <v>500</v>
      </c>
      <c r="F294" s="470">
        <v>0</v>
      </c>
      <c r="G294" s="471">
        <v>0.08</v>
      </c>
      <c r="H294" s="60">
        <f t="shared" si="37"/>
        <v>0</v>
      </c>
      <c r="I294" s="61">
        <f t="shared" si="38"/>
        <v>0</v>
      </c>
      <c r="J294" s="61">
        <f t="shared" si="39"/>
        <v>0</v>
      </c>
      <c r="K294" s="62"/>
    </row>
    <row r="295" spans="1:11" s="302" customFormat="1" ht="12" x14ac:dyDescent="0.2">
      <c r="A295" s="481">
        <v>24</v>
      </c>
      <c r="B295" s="491" t="s">
        <v>223</v>
      </c>
      <c r="C295" s="492"/>
      <c r="D295" s="492" t="s">
        <v>14</v>
      </c>
      <c r="E295" s="469">
        <v>50</v>
      </c>
      <c r="F295" s="470">
        <v>0</v>
      </c>
      <c r="G295" s="471">
        <v>0.08</v>
      </c>
      <c r="H295" s="60">
        <f t="shared" si="37"/>
        <v>0</v>
      </c>
      <c r="I295" s="61">
        <f t="shared" si="38"/>
        <v>0</v>
      </c>
      <c r="J295" s="61">
        <f t="shared" si="39"/>
        <v>0</v>
      </c>
      <c r="K295" s="62"/>
    </row>
    <row r="296" spans="1:11" s="302" customFormat="1" ht="12" x14ac:dyDescent="0.2">
      <c r="A296" s="481">
        <v>25</v>
      </c>
      <c r="B296" s="491" t="s">
        <v>224</v>
      </c>
      <c r="C296" s="492"/>
      <c r="D296" s="492" t="s">
        <v>14</v>
      </c>
      <c r="E296" s="469">
        <v>50</v>
      </c>
      <c r="F296" s="470">
        <v>0</v>
      </c>
      <c r="G296" s="471">
        <v>0.08</v>
      </c>
      <c r="H296" s="60">
        <f t="shared" si="37"/>
        <v>0</v>
      </c>
      <c r="I296" s="61">
        <f t="shared" si="38"/>
        <v>0</v>
      </c>
      <c r="J296" s="61">
        <f t="shared" si="39"/>
        <v>0</v>
      </c>
      <c r="K296" s="62"/>
    </row>
    <row r="297" spans="1:11" s="302" customFormat="1" ht="12" x14ac:dyDescent="0.2">
      <c r="A297" s="481">
        <v>26</v>
      </c>
      <c r="B297" s="491" t="s">
        <v>225</v>
      </c>
      <c r="C297" s="492"/>
      <c r="D297" s="492" t="s">
        <v>14</v>
      </c>
      <c r="E297" s="469">
        <v>100</v>
      </c>
      <c r="F297" s="470">
        <v>0</v>
      </c>
      <c r="G297" s="471">
        <v>0.08</v>
      </c>
      <c r="H297" s="60">
        <f t="shared" si="37"/>
        <v>0</v>
      </c>
      <c r="I297" s="61">
        <f t="shared" si="38"/>
        <v>0</v>
      </c>
      <c r="J297" s="61">
        <f t="shared" si="39"/>
        <v>0</v>
      </c>
      <c r="K297" s="62"/>
    </row>
    <row r="298" spans="1:11" s="302" customFormat="1" ht="11.25" customHeight="1" x14ac:dyDescent="0.2">
      <c r="A298" s="481">
        <v>27</v>
      </c>
      <c r="B298" s="493" t="s">
        <v>226</v>
      </c>
      <c r="C298" s="492"/>
      <c r="D298" s="492" t="s">
        <v>14</v>
      </c>
      <c r="E298" s="469">
        <v>50</v>
      </c>
      <c r="F298" s="470">
        <v>0</v>
      </c>
      <c r="G298" s="471">
        <v>0.08</v>
      </c>
      <c r="H298" s="60">
        <f t="shared" si="37"/>
        <v>0</v>
      </c>
      <c r="I298" s="61">
        <f t="shared" si="38"/>
        <v>0</v>
      </c>
      <c r="J298" s="61">
        <f t="shared" si="39"/>
        <v>0</v>
      </c>
      <c r="K298" s="62"/>
    </row>
    <row r="299" spans="1:11" s="302" customFormat="1" ht="11.25" customHeight="1" x14ac:dyDescent="0.2">
      <c r="A299" s="481">
        <v>28</v>
      </c>
      <c r="B299" s="493" t="s">
        <v>227</v>
      </c>
      <c r="C299" s="492"/>
      <c r="D299" s="492" t="s">
        <v>14</v>
      </c>
      <c r="E299" s="469">
        <v>20</v>
      </c>
      <c r="F299" s="470">
        <v>0</v>
      </c>
      <c r="G299" s="471">
        <v>0.08</v>
      </c>
      <c r="H299" s="60">
        <f t="shared" si="37"/>
        <v>0</v>
      </c>
      <c r="I299" s="61">
        <f t="shared" si="38"/>
        <v>0</v>
      </c>
      <c r="J299" s="61">
        <f t="shared" si="39"/>
        <v>0</v>
      </c>
      <c r="K299" s="62"/>
    </row>
    <row r="300" spans="1:11" s="302" customFormat="1" ht="11.25" customHeight="1" x14ac:dyDescent="0.2">
      <c r="A300" s="481">
        <v>29</v>
      </c>
      <c r="B300" s="501" t="s">
        <v>228</v>
      </c>
      <c r="C300" s="492"/>
      <c r="D300" s="492" t="s">
        <v>14</v>
      </c>
      <c r="E300" s="469">
        <v>20</v>
      </c>
      <c r="F300" s="470">
        <v>0</v>
      </c>
      <c r="G300" s="471">
        <v>0.08</v>
      </c>
      <c r="H300" s="60">
        <f t="shared" si="37"/>
        <v>0</v>
      </c>
      <c r="I300" s="61">
        <f>PRODUCT(H300,G300)</f>
        <v>0</v>
      </c>
      <c r="J300" s="61">
        <f>PRODUCT(H300,G300)+H300</f>
        <v>0</v>
      </c>
      <c r="K300" s="62"/>
    </row>
    <row r="301" spans="1:11" s="302" customFormat="1" ht="11.25" customHeight="1" x14ac:dyDescent="0.2">
      <c r="A301" s="481">
        <v>30</v>
      </c>
      <c r="B301" s="493" t="s">
        <v>229</v>
      </c>
      <c r="C301" s="492"/>
      <c r="D301" s="492" t="s">
        <v>14</v>
      </c>
      <c r="E301" s="469">
        <v>100</v>
      </c>
      <c r="F301" s="470">
        <v>0</v>
      </c>
      <c r="G301" s="471">
        <v>0.08</v>
      </c>
      <c r="H301" s="60">
        <f t="shared" si="37"/>
        <v>0</v>
      </c>
      <c r="I301" s="61">
        <f>PRODUCT(H301,G301)</f>
        <v>0</v>
      </c>
      <c r="J301" s="61">
        <f>PRODUCT(H301,G301)+H301</f>
        <v>0</v>
      </c>
      <c r="K301" s="62"/>
    </row>
    <row r="302" spans="1:11" s="302" customFormat="1" ht="12" x14ac:dyDescent="0.2">
      <c r="A302" s="481">
        <v>31</v>
      </c>
      <c r="B302" s="493" t="s">
        <v>230</v>
      </c>
      <c r="C302" s="492"/>
      <c r="D302" s="492" t="s">
        <v>14</v>
      </c>
      <c r="E302" s="469">
        <v>20</v>
      </c>
      <c r="F302" s="470">
        <v>0</v>
      </c>
      <c r="G302" s="471">
        <v>0.08</v>
      </c>
      <c r="H302" s="60">
        <f t="shared" si="37"/>
        <v>0</v>
      </c>
      <c r="I302" s="61">
        <f>PRODUCT(H302,G302)</f>
        <v>0</v>
      </c>
      <c r="J302" s="61">
        <f>PRODUCT(H302,G302)+H302</f>
        <v>0</v>
      </c>
      <c r="K302" s="62"/>
    </row>
    <row r="303" spans="1:11" s="302" customFormat="1" ht="36" x14ac:dyDescent="0.2">
      <c r="A303" s="481">
        <v>32</v>
      </c>
      <c r="B303" s="493" t="s">
        <v>231</v>
      </c>
      <c r="C303" s="492"/>
      <c r="D303" s="495" t="s">
        <v>14</v>
      </c>
      <c r="E303" s="469">
        <v>10</v>
      </c>
      <c r="F303" s="470">
        <v>0</v>
      </c>
      <c r="G303" s="471">
        <v>0.08</v>
      </c>
      <c r="H303" s="60">
        <f t="shared" si="37"/>
        <v>0</v>
      </c>
      <c r="I303" s="61">
        <f t="shared" si="38"/>
        <v>0</v>
      </c>
      <c r="J303" s="61">
        <f t="shared" si="39"/>
        <v>0</v>
      </c>
      <c r="K303" s="62"/>
    </row>
    <row r="304" spans="1:11" s="302" customFormat="1" ht="36" x14ac:dyDescent="0.2">
      <c r="A304" s="481">
        <v>33</v>
      </c>
      <c r="B304" s="493" t="s">
        <v>232</v>
      </c>
      <c r="C304" s="502"/>
      <c r="D304" s="71" t="s">
        <v>14</v>
      </c>
      <c r="E304" s="503">
        <v>200</v>
      </c>
      <c r="F304" s="470">
        <v>0</v>
      </c>
      <c r="G304" s="471">
        <v>0.08</v>
      </c>
      <c r="H304" s="60">
        <f t="shared" ref="H304:H325" si="40">PRODUCT(F304,E304)</f>
        <v>0</v>
      </c>
      <c r="I304" s="61">
        <f t="shared" si="38"/>
        <v>0</v>
      </c>
      <c r="J304" s="61">
        <f t="shared" si="39"/>
        <v>0</v>
      </c>
      <c r="K304" s="62"/>
    </row>
    <row r="305" spans="1:11" s="302" customFormat="1" ht="36" x14ac:dyDescent="0.2">
      <c r="A305" s="481">
        <v>34</v>
      </c>
      <c r="B305" s="493" t="s">
        <v>233</v>
      </c>
      <c r="C305" s="502"/>
      <c r="D305" s="71" t="s">
        <v>14</v>
      </c>
      <c r="E305" s="503">
        <v>500</v>
      </c>
      <c r="F305" s="470">
        <v>0</v>
      </c>
      <c r="G305" s="471">
        <v>0.08</v>
      </c>
      <c r="H305" s="60">
        <f t="shared" si="40"/>
        <v>0</v>
      </c>
      <c r="I305" s="61">
        <f t="shared" si="38"/>
        <v>0</v>
      </c>
      <c r="J305" s="61">
        <f t="shared" si="39"/>
        <v>0</v>
      </c>
      <c r="K305" s="62"/>
    </row>
    <row r="306" spans="1:11" s="302" customFormat="1" ht="36" x14ac:dyDescent="0.2">
      <c r="A306" s="481">
        <v>35</v>
      </c>
      <c r="B306" s="504" t="s">
        <v>234</v>
      </c>
      <c r="C306" s="502"/>
      <c r="D306" s="71" t="s">
        <v>14</v>
      </c>
      <c r="E306" s="503">
        <v>500</v>
      </c>
      <c r="F306" s="470">
        <v>0</v>
      </c>
      <c r="G306" s="471">
        <v>0.08</v>
      </c>
      <c r="H306" s="60">
        <f t="shared" si="40"/>
        <v>0</v>
      </c>
      <c r="I306" s="61">
        <f t="shared" si="38"/>
        <v>0</v>
      </c>
      <c r="J306" s="61">
        <f t="shared" si="39"/>
        <v>0</v>
      </c>
      <c r="K306" s="62"/>
    </row>
    <row r="307" spans="1:11" s="302" customFormat="1" ht="36" x14ac:dyDescent="0.2">
      <c r="A307" s="481">
        <v>36</v>
      </c>
      <c r="B307" s="505" t="s">
        <v>235</v>
      </c>
      <c r="C307" s="506"/>
      <c r="D307" s="507" t="s">
        <v>14</v>
      </c>
      <c r="E307" s="469">
        <v>5000</v>
      </c>
      <c r="F307" s="470">
        <v>0</v>
      </c>
      <c r="G307" s="471">
        <v>0.08</v>
      </c>
      <c r="H307" s="60">
        <f t="shared" si="40"/>
        <v>0</v>
      </c>
      <c r="I307" s="61">
        <f t="shared" si="38"/>
        <v>0</v>
      </c>
      <c r="J307" s="61">
        <f t="shared" si="39"/>
        <v>0</v>
      </c>
      <c r="K307" s="62"/>
    </row>
    <row r="308" spans="1:11" s="302" customFormat="1" ht="12" x14ac:dyDescent="0.2">
      <c r="A308" s="481">
        <v>37</v>
      </c>
      <c r="B308" s="501" t="s">
        <v>236</v>
      </c>
      <c r="C308" s="506"/>
      <c r="D308" s="508" t="s">
        <v>14</v>
      </c>
      <c r="E308" s="469">
        <v>50</v>
      </c>
      <c r="F308" s="470">
        <v>0</v>
      </c>
      <c r="G308" s="471">
        <v>0.08</v>
      </c>
      <c r="H308" s="60">
        <f t="shared" si="40"/>
        <v>0</v>
      </c>
      <c r="I308" s="61">
        <f>PRODUCT(H308,G308)</f>
        <v>0</v>
      </c>
      <c r="J308" s="61">
        <f>PRODUCT(H308,G308)+H308</f>
        <v>0</v>
      </c>
      <c r="K308" s="62"/>
    </row>
    <row r="309" spans="1:11" s="302" customFormat="1" ht="12" x14ac:dyDescent="0.2">
      <c r="A309" s="481">
        <v>38</v>
      </c>
      <c r="B309" s="505" t="s">
        <v>237</v>
      </c>
      <c r="C309" s="506"/>
      <c r="D309" s="468" t="s">
        <v>14</v>
      </c>
      <c r="E309" s="469">
        <v>7000</v>
      </c>
      <c r="F309" s="470">
        <v>0</v>
      </c>
      <c r="G309" s="471">
        <v>0.08</v>
      </c>
      <c r="H309" s="60">
        <f t="shared" si="40"/>
        <v>0</v>
      </c>
      <c r="I309" s="61">
        <f t="shared" si="38"/>
        <v>0</v>
      </c>
      <c r="J309" s="61">
        <f t="shared" si="39"/>
        <v>0</v>
      </c>
      <c r="K309" s="62"/>
    </row>
    <row r="310" spans="1:11" s="302" customFormat="1" ht="12" x14ac:dyDescent="0.2">
      <c r="A310" s="481">
        <v>39</v>
      </c>
      <c r="B310" s="509" t="s">
        <v>238</v>
      </c>
      <c r="C310" s="510"/>
      <c r="D310" s="511" t="s">
        <v>14</v>
      </c>
      <c r="E310" s="469">
        <v>1000</v>
      </c>
      <c r="F310" s="470">
        <v>0</v>
      </c>
      <c r="G310" s="471">
        <v>0.08</v>
      </c>
      <c r="H310" s="60">
        <f t="shared" si="40"/>
        <v>0</v>
      </c>
      <c r="I310" s="61">
        <f t="shared" si="38"/>
        <v>0</v>
      </c>
      <c r="J310" s="61">
        <f t="shared" si="39"/>
        <v>0</v>
      </c>
      <c r="K310" s="62"/>
    </row>
    <row r="311" spans="1:11" s="302" customFormat="1" ht="12" x14ac:dyDescent="0.2">
      <c r="A311" s="481">
        <v>40</v>
      </c>
      <c r="B311" s="505" t="s">
        <v>239</v>
      </c>
      <c r="C311" s="506"/>
      <c r="D311" s="468" t="s">
        <v>14</v>
      </c>
      <c r="E311" s="469">
        <v>1000</v>
      </c>
      <c r="F311" s="470">
        <v>0</v>
      </c>
      <c r="G311" s="471">
        <v>0.08</v>
      </c>
      <c r="H311" s="60">
        <f t="shared" si="40"/>
        <v>0</v>
      </c>
      <c r="I311" s="61">
        <f t="shared" si="38"/>
        <v>0</v>
      </c>
      <c r="J311" s="61">
        <f t="shared" si="39"/>
        <v>0</v>
      </c>
      <c r="K311" s="62"/>
    </row>
    <row r="312" spans="1:11" s="302" customFormat="1" ht="24" x14ac:dyDescent="0.2">
      <c r="A312" s="481">
        <v>41</v>
      </c>
      <c r="B312" s="667" t="s">
        <v>409</v>
      </c>
      <c r="C312" s="668"/>
      <c r="D312" s="512" t="s">
        <v>14</v>
      </c>
      <c r="E312" s="469">
        <v>15</v>
      </c>
      <c r="F312" s="470">
        <v>0</v>
      </c>
      <c r="G312" s="471">
        <v>0.08</v>
      </c>
      <c r="H312" s="60">
        <f t="shared" si="40"/>
        <v>0</v>
      </c>
      <c r="I312" s="61">
        <f t="shared" si="38"/>
        <v>0</v>
      </c>
      <c r="J312" s="61">
        <f t="shared" si="39"/>
        <v>0</v>
      </c>
      <c r="K312" s="62"/>
    </row>
    <row r="313" spans="1:11" s="302" customFormat="1" ht="24" x14ac:dyDescent="0.2">
      <c r="A313" s="481">
        <v>42</v>
      </c>
      <c r="B313" s="513" t="s">
        <v>240</v>
      </c>
      <c r="C313" s="514"/>
      <c r="D313" s="508" t="s">
        <v>14</v>
      </c>
      <c r="E313" s="469">
        <v>20</v>
      </c>
      <c r="F313" s="470">
        <v>0</v>
      </c>
      <c r="G313" s="471">
        <v>0.08</v>
      </c>
      <c r="H313" s="60">
        <f t="shared" si="40"/>
        <v>0</v>
      </c>
      <c r="I313" s="61">
        <f t="shared" si="38"/>
        <v>0</v>
      </c>
      <c r="J313" s="61">
        <f t="shared" si="39"/>
        <v>0</v>
      </c>
      <c r="K313" s="62"/>
    </row>
    <row r="314" spans="1:11" s="302" customFormat="1" ht="12" x14ac:dyDescent="0.2">
      <c r="A314" s="481">
        <v>43</v>
      </c>
      <c r="B314" s="515" t="s">
        <v>241</v>
      </c>
      <c r="C314" s="492"/>
      <c r="D314" s="468" t="s">
        <v>14</v>
      </c>
      <c r="E314" s="469">
        <v>10</v>
      </c>
      <c r="F314" s="470">
        <v>0</v>
      </c>
      <c r="G314" s="471">
        <v>0.08</v>
      </c>
      <c r="H314" s="60">
        <f t="shared" si="40"/>
        <v>0</v>
      </c>
      <c r="I314" s="61">
        <f t="shared" si="38"/>
        <v>0</v>
      </c>
      <c r="J314" s="61">
        <f t="shared" si="39"/>
        <v>0</v>
      </c>
      <c r="K314" s="62"/>
    </row>
    <row r="315" spans="1:11" s="302" customFormat="1" ht="12" x14ac:dyDescent="0.2">
      <c r="A315" s="481">
        <v>44</v>
      </c>
      <c r="B315" s="515" t="s">
        <v>242</v>
      </c>
      <c r="C315" s="492"/>
      <c r="D315" s="468" t="s">
        <v>14</v>
      </c>
      <c r="E315" s="469">
        <v>20</v>
      </c>
      <c r="F315" s="470">
        <v>0</v>
      </c>
      <c r="G315" s="471">
        <v>0.08</v>
      </c>
      <c r="H315" s="60">
        <f t="shared" si="40"/>
        <v>0</v>
      </c>
      <c r="I315" s="61">
        <f t="shared" si="38"/>
        <v>0</v>
      </c>
      <c r="J315" s="61">
        <f t="shared" si="39"/>
        <v>0</v>
      </c>
      <c r="K315" s="62"/>
    </row>
    <row r="316" spans="1:11" s="302" customFormat="1" ht="12" x14ac:dyDescent="0.2">
      <c r="A316" s="481">
        <v>45</v>
      </c>
      <c r="B316" s="515" t="s">
        <v>243</v>
      </c>
      <c r="C316" s="492"/>
      <c r="D316" s="468" t="s">
        <v>14</v>
      </c>
      <c r="E316" s="469">
        <v>20</v>
      </c>
      <c r="F316" s="470">
        <v>0</v>
      </c>
      <c r="G316" s="471">
        <v>0.08</v>
      </c>
      <c r="H316" s="60">
        <f t="shared" si="40"/>
        <v>0</v>
      </c>
      <c r="I316" s="61">
        <f t="shared" si="38"/>
        <v>0</v>
      </c>
      <c r="J316" s="61">
        <f t="shared" si="39"/>
        <v>0</v>
      </c>
      <c r="K316" s="62"/>
    </row>
    <row r="317" spans="1:11" s="302" customFormat="1" ht="12" x14ac:dyDescent="0.2">
      <c r="A317" s="481">
        <v>46</v>
      </c>
      <c r="B317" s="515" t="s">
        <v>244</v>
      </c>
      <c r="C317" s="492"/>
      <c r="D317" s="468" t="s">
        <v>14</v>
      </c>
      <c r="E317" s="469">
        <v>20</v>
      </c>
      <c r="F317" s="470">
        <v>0</v>
      </c>
      <c r="G317" s="471">
        <v>0.08</v>
      </c>
      <c r="H317" s="60">
        <f t="shared" si="40"/>
        <v>0</v>
      </c>
      <c r="I317" s="61">
        <f t="shared" si="38"/>
        <v>0</v>
      </c>
      <c r="J317" s="61">
        <f t="shared" si="39"/>
        <v>0</v>
      </c>
      <c r="K317" s="62"/>
    </row>
    <row r="318" spans="1:11" s="302" customFormat="1" ht="12" x14ac:dyDescent="0.2">
      <c r="A318" s="481">
        <v>47</v>
      </c>
      <c r="B318" s="591" t="s">
        <v>245</v>
      </c>
      <c r="C318" s="495"/>
      <c r="D318" s="495" t="s">
        <v>14</v>
      </c>
      <c r="E318" s="475">
        <v>10</v>
      </c>
      <c r="F318" s="470">
        <v>0</v>
      </c>
      <c r="G318" s="476">
        <v>0.08</v>
      </c>
      <c r="H318" s="496">
        <f t="shared" si="40"/>
        <v>0</v>
      </c>
      <c r="I318" s="497">
        <f t="shared" si="38"/>
        <v>0</v>
      </c>
      <c r="J318" s="497">
        <f t="shared" si="39"/>
        <v>0</v>
      </c>
      <c r="K318" s="62"/>
    </row>
    <row r="319" spans="1:11" s="302" customFormat="1" ht="12" x14ac:dyDescent="0.2">
      <c r="A319" s="481">
        <v>48</v>
      </c>
      <c r="B319" s="62" t="s">
        <v>246</v>
      </c>
      <c r="C319" s="71"/>
      <c r="D319" s="71" t="s">
        <v>14</v>
      </c>
      <c r="E319" s="479">
        <v>10</v>
      </c>
      <c r="F319" s="470">
        <v>0</v>
      </c>
      <c r="G319" s="59">
        <v>0.08</v>
      </c>
      <c r="H319" s="60">
        <f t="shared" si="40"/>
        <v>0</v>
      </c>
      <c r="I319" s="61">
        <f t="shared" si="38"/>
        <v>0</v>
      </c>
      <c r="J319" s="61">
        <f t="shared" si="39"/>
        <v>0</v>
      </c>
      <c r="K319" s="62"/>
    </row>
    <row r="320" spans="1:11" s="302" customFormat="1" ht="12" x14ac:dyDescent="0.2">
      <c r="A320" s="481">
        <v>49</v>
      </c>
      <c r="B320" s="590" t="s">
        <v>247</v>
      </c>
      <c r="C320" s="488"/>
      <c r="D320" s="488" t="s">
        <v>14</v>
      </c>
      <c r="E320" s="489">
        <v>10</v>
      </c>
      <c r="F320" s="470">
        <v>0</v>
      </c>
      <c r="G320" s="490">
        <v>0.08</v>
      </c>
      <c r="H320" s="499">
        <f t="shared" si="40"/>
        <v>0</v>
      </c>
      <c r="I320" s="500">
        <f t="shared" si="38"/>
        <v>0</v>
      </c>
      <c r="J320" s="500">
        <f t="shared" si="39"/>
        <v>0</v>
      </c>
      <c r="K320" s="62"/>
    </row>
    <row r="321" spans="1:11" s="302" customFormat="1" ht="12" x14ac:dyDescent="0.2">
      <c r="A321" s="481">
        <v>50</v>
      </c>
      <c r="B321" s="591" t="s">
        <v>248</v>
      </c>
      <c r="C321" s="495"/>
      <c r="D321" s="495" t="s">
        <v>14</v>
      </c>
      <c r="E321" s="475">
        <v>10</v>
      </c>
      <c r="F321" s="470">
        <v>0</v>
      </c>
      <c r="G321" s="476">
        <v>0.08</v>
      </c>
      <c r="H321" s="60">
        <f t="shared" si="40"/>
        <v>0</v>
      </c>
      <c r="I321" s="61">
        <f t="shared" si="38"/>
        <v>0</v>
      </c>
      <c r="J321" s="61">
        <f t="shared" si="39"/>
        <v>0</v>
      </c>
      <c r="K321" s="62"/>
    </row>
    <row r="322" spans="1:11" s="302" customFormat="1" ht="12" x14ac:dyDescent="0.2">
      <c r="A322" s="481">
        <v>51</v>
      </c>
      <c r="B322" s="658" t="s">
        <v>249</v>
      </c>
      <c r="C322" s="516"/>
      <c r="D322" s="516" t="s">
        <v>14</v>
      </c>
      <c r="E322" s="517">
        <v>10</v>
      </c>
      <c r="F322" s="518">
        <v>0</v>
      </c>
      <c r="G322" s="59">
        <v>0.08</v>
      </c>
      <c r="H322" s="60">
        <f t="shared" si="40"/>
        <v>0</v>
      </c>
      <c r="I322" s="61">
        <f t="shared" si="38"/>
        <v>0</v>
      </c>
      <c r="J322" s="61">
        <f t="shared" si="39"/>
        <v>0</v>
      </c>
      <c r="K322" s="62"/>
    </row>
    <row r="323" spans="1:11" s="302" customFormat="1" ht="12" x14ac:dyDescent="0.2">
      <c r="A323" s="481">
        <v>52</v>
      </c>
      <c r="B323" s="62" t="s">
        <v>250</v>
      </c>
      <c r="C323" s="71"/>
      <c r="D323" s="71" t="s">
        <v>14</v>
      </c>
      <c r="E323" s="479">
        <v>200</v>
      </c>
      <c r="F323" s="519">
        <v>0</v>
      </c>
      <c r="G323" s="59">
        <v>0.08</v>
      </c>
      <c r="H323" s="60">
        <f t="shared" si="40"/>
        <v>0</v>
      </c>
      <c r="I323" s="61">
        <f>PRODUCT(H323,G323)</f>
        <v>0</v>
      </c>
      <c r="J323" s="61">
        <f>PRODUCT(H323,G323)+H323</f>
        <v>0</v>
      </c>
      <c r="K323" s="62"/>
    </row>
    <row r="324" spans="1:11" s="302" customFormat="1" ht="12" x14ac:dyDescent="0.2">
      <c r="A324" s="481">
        <v>53</v>
      </c>
      <c r="B324" s="62" t="s">
        <v>251</v>
      </c>
      <c r="C324" s="71"/>
      <c r="D324" s="71" t="s">
        <v>14</v>
      </c>
      <c r="E324" s="479">
        <v>50</v>
      </c>
      <c r="F324" s="519">
        <v>0</v>
      </c>
      <c r="G324" s="59">
        <v>0.08</v>
      </c>
      <c r="H324" s="60">
        <f t="shared" si="40"/>
        <v>0</v>
      </c>
      <c r="I324" s="61">
        <f>PRODUCT(H324,G324)</f>
        <v>0</v>
      </c>
      <c r="J324" s="61">
        <f>PRODUCT(H324,G324)+H324</f>
        <v>0</v>
      </c>
      <c r="K324" s="62"/>
    </row>
    <row r="325" spans="1:11" s="302" customFormat="1" ht="12" x14ac:dyDescent="0.2">
      <c r="A325" s="465">
        <v>54</v>
      </c>
      <c r="B325" s="62" t="s">
        <v>252</v>
      </c>
      <c r="C325" s="71"/>
      <c r="D325" s="71" t="s">
        <v>14</v>
      </c>
      <c r="E325" s="69">
        <v>10</v>
      </c>
      <c r="F325" s="520">
        <v>0</v>
      </c>
      <c r="G325" s="59">
        <v>0.08</v>
      </c>
      <c r="H325" s="60">
        <f t="shared" si="40"/>
        <v>0</v>
      </c>
      <c r="I325" s="61">
        <f>PRODUCT(H325,G325)</f>
        <v>0</v>
      </c>
      <c r="J325" s="61">
        <f>PRODUCT(H325,G325)+H325</f>
        <v>0</v>
      </c>
      <c r="K325" s="62"/>
    </row>
    <row r="326" spans="1:11" s="302" customFormat="1" x14ac:dyDescent="0.2">
      <c r="A326" s="521"/>
      <c r="B326" s="480"/>
      <c r="C326" s="522"/>
      <c r="D326" s="522"/>
      <c r="E326" s="523"/>
      <c r="F326" s="691" t="s">
        <v>19</v>
      </c>
      <c r="G326" s="691"/>
      <c r="H326" s="76">
        <f>SUM(H272:H325)</f>
        <v>0</v>
      </c>
      <c r="I326" s="77">
        <f>SUM(I272:I325)</f>
        <v>0</v>
      </c>
      <c r="J326" s="77">
        <f>SUM(J272:J325)</f>
        <v>0</v>
      </c>
      <c r="K326" s="62"/>
    </row>
    <row r="327" spans="1:11" s="302" customFormat="1" ht="12" x14ac:dyDescent="0.2">
      <c r="A327" s="521"/>
      <c r="B327" s="480"/>
      <c r="C327" s="522"/>
      <c r="D327" s="522"/>
      <c r="E327" s="523"/>
      <c r="F327" s="575"/>
      <c r="G327" s="585"/>
      <c r="H327" s="569"/>
      <c r="I327" s="570"/>
      <c r="J327" s="570"/>
      <c r="K327" s="480"/>
    </row>
    <row r="328" spans="1:11" s="302" customFormat="1" ht="12" x14ac:dyDescent="0.2">
      <c r="A328" s="521"/>
      <c r="B328" s="586" t="s">
        <v>253</v>
      </c>
      <c r="C328" s="480"/>
      <c r="D328" s="565"/>
      <c r="E328" s="523"/>
      <c r="F328" s="579"/>
      <c r="G328" s="568"/>
      <c r="H328" s="569"/>
      <c r="I328" s="570"/>
      <c r="J328" s="570"/>
      <c r="K328" s="480"/>
    </row>
    <row r="329" spans="1:11" s="295" customFormat="1" ht="36" x14ac:dyDescent="0.2">
      <c r="A329" s="571" t="s">
        <v>1</v>
      </c>
      <c r="B329" s="571" t="s">
        <v>2</v>
      </c>
      <c r="C329" s="437" t="s">
        <v>3</v>
      </c>
      <c r="D329" s="436" t="s">
        <v>4</v>
      </c>
      <c r="E329" s="438" t="s">
        <v>5</v>
      </c>
      <c r="F329" s="439" t="s">
        <v>6</v>
      </c>
      <c r="G329" s="572" t="s">
        <v>7</v>
      </c>
      <c r="H329" s="573" t="s">
        <v>8</v>
      </c>
      <c r="I329" s="439" t="s">
        <v>9</v>
      </c>
      <c r="J329" s="439" t="s">
        <v>10</v>
      </c>
      <c r="K329" s="429" t="s">
        <v>11</v>
      </c>
    </row>
    <row r="330" spans="1:11" s="302" customFormat="1" ht="12" x14ac:dyDescent="0.2">
      <c r="A330" s="465" t="s">
        <v>12</v>
      </c>
      <c r="B330" s="477" t="s">
        <v>254</v>
      </c>
      <c r="C330" s="71"/>
      <c r="D330" s="56" t="s">
        <v>14</v>
      </c>
      <c r="E330" s="479">
        <v>2000</v>
      </c>
      <c r="F330" s="470">
        <v>0</v>
      </c>
      <c r="G330" s="59">
        <v>0.08</v>
      </c>
      <c r="H330" s="60">
        <f t="shared" ref="H330:H349" si="41">PRODUCT(F330,E330)</f>
        <v>0</v>
      </c>
      <c r="I330" s="61">
        <f>PRODUCT(H330,G330)</f>
        <v>0</v>
      </c>
      <c r="J330" s="61">
        <f>PRODUCT(H330,G330)+H330</f>
        <v>0</v>
      </c>
      <c r="K330" s="62"/>
    </row>
    <row r="331" spans="1:11" s="302" customFormat="1" ht="21.75" customHeight="1" x14ac:dyDescent="0.2">
      <c r="A331" s="587" t="s">
        <v>15</v>
      </c>
      <c r="B331" s="588" t="s">
        <v>255</v>
      </c>
      <c r="C331" s="71"/>
      <c r="D331" s="511" t="s">
        <v>14</v>
      </c>
      <c r="E331" s="489">
        <v>100</v>
      </c>
      <c r="F331" s="470">
        <v>0</v>
      </c>
      <c r="G331" s="490">
        <v>0.08</v>
      </c>
      <c r="H331" s="60">
        <f t="shared" si="41"/>
        <v>0</v>
      </c>
      <c r="I331" s="61">
        <f t="shared" ref="I331:I349" si="42">PRODUCT(H331,G331)</f>
        <v>0</v>
      </c>
      <c r="J331" s="61">
        <f t="shared" ref="J331:J349" si="43">PRODUCT(H331,G331)+H331</f>
        <v>0</v>
      </c>
      <c r="K331" s="62"/>
    </row>
    <row r="332" spans="1:11" s="302" customFormat="1" ht="12" x14ac:dyDescent="0.2">
      <c r="A332" s="515" t="s">
        <v>17</v>
      </c>
      <c r="B332" s="466" t="s">
        <v>256</v>
      </c>
      <c r="C332" s="71"/>
      <c r="D332" s="468" t="s">
        <v>14</v>
      </c>
      <c r="E332" s="469">
        <v>500</v>
      </c>
      <c r="F332" s="470">
        <v>0</v>
      </c>
      <c r="G332" s="471">
        <v>0.08</v>
      </c>
      <c r="H332" s="60">
        <f t="shared" si="41"/>
        <v>0</v>
      </c>
      <c r="I332" s="61">
        <f t="shared" si="42"/>
        <v>0</v>
      </c>
      <c r="J332" s="61">
        <f t="shared" si="43"/>
        <v>0</v>
      </c>
      <c r="K332" s="62"/>
    </row>
    <row r="333" spans="1:11" s="302" customFormat="1" ht="23.25" customHeight="1" x14ac:dyDescent="0.2">
      <c r="A333" s="515" t="s">
        <v>64</v>
      </c>
      <c r="B333" s="589" t="s">
        <v>257</v>
      </c>
      <c r="C333" s="71"/>
      <c r="D333" s="468" t="s">
        <v>14</v>
      </c>
      <c r="E333" s="469">
        <v>1000</v>
      </c>
      <c r="F333" s="470">
        <v>0</v>
      </c>
      <c r="G333" s="471">
        <v>0.08</v>
      </c>
      <c r="H333" s="60">
        <f t="shared" si="41"/>
        <v>0</v>
      </c>
      <c r="I333" s="61">
        <f t="shared" si="42"/>
        <v>0</v>
      </c>
      <c r="J333" s="61">
        <f t="shared" si="43"/>
        <v>0</v>
      </c>
      <c r="K333" s="62"/>
    </row>
    <row r="334" spans="1:11" s="302" customFormat="1" ht="12" x14ac:dyDescent="0.2">
      <c r="A334" s="515" t="s">
        <v>97</v>
      </c>
      <c r="B334" s="590" t="s">
        <v>258</v>
      </c>
      <c r="C334" s="488"/>
      <c r="D334" s="511" t="s">
        <v>14</v>
      </c>
      <c r="E334" s="489">
        <v>1300</v>
      </c>
      <c r="F334" s="470">
        <v>0</v>
      </c>
      <c r="G334" s="490">
        <v>0.08</v>
      </c>
      <c r="H334" s="60">
        <f t="shared" si="41"/>
        <v>0</v>
      </c>
      <c r="I334" s="61">
        <f t="shared" si="42"/>
        <v>0</v>
      </c>
      <c r="J334" s="61">
        <f t="shared" si="43"/>
        <v>0</v>
      </c>
      <c r="K334" s="62"/>
    </row>
    <row r="335" spans="1:11" s="302" customFormat="1" ht="12" x14ac:dyDescent="0.2">
      <c r="A335" s="515" t="s">
        <v>99</v>
      </c>
      <c r="B335" s="493" t="s">
        <v>259</v>
      </c>
      <c r="C335" s="492"/>
      <c r="D335" s="468" t="s">
        <v>14</v>
      </c>
      <c r="E335" s="469">
        <v>1500</v>
      </c>
      <c r="F335" s="470">
        <v>0</v>
      </c>
      <c r="G335" s="471">
        <v>0.08</v>
      </c>
      <c r="H335" s="60">
        <f t="shared" si="41"/>
        <v>0</v>
      </c>
      <c r="I335" s="61">
        <f t="shared" si="42"/>
        <v>0</v>
      </c>
      <c r="J335" s="61">
        <f t="shared" si="43"/>
        <v>0</v>
      </c>
      <c r="K335" s="62"/>
    </row>
    <row r="336" spans="1:11" s="302" customFormat="1" ht="12" x14ac:dyDescent="0.2">
      <c r="A336" s="515" t="s">
        <v>101</v>
      </c>
      <c r="B336" s="591" t="s">
        <v>260</v>
      </c>
      <c r="C336" s="495"/>
      <c r="D336" s="474" t="s">
        <v>14</v>
      </c>
      <c r="E336" s="475">
        <v>1000</v>
      </c>
      <c r="F336" s="470">
        <v>0</v>
      </c>
      <c r="G336" s="476">
        <v>0.08</v>
      </c>
      <c r="H336" s="60">
        <f t="shared" si="41"/>
        <v>0</v>
      </c>
      <c r="I336" s="61">
        <f t="shared" si="42"/>
        <v>0</v>
      </c>
      <c r="J336" s="61">
        <f t="shared" si="43"/>
        <v>0</v>
      </c>
      <c r="K336" s="62"/>
    </row>
    <row r="337" spans="1:11" s="302" customFormat="1" ht="12" x14ac:dyDescent="0.2">
      <c r="A337" s="515" t="s">
        <v>261</v>
      </c>
      <c r="B337" s="493" t="s">
        <v>262</v>
      </c>
      <c r="C337" s="492"/>
      <c r="D337" s="468" t="s">
        <v>156</v>
      </c>
      <c r="E337" s="469">
        <v>1500</v>
      </c>
      <c r="F337" s="470">
        <v>0</v>
      </c>
      <c r="G337" s="471">
        <v>0.08</v>
      </c>
      <c r="H337" s="60">
        <f t="shared" si="41"/>
        <v>0</v>
      </c>
      <c r="I337" s="61">
        <f t="shared" si="42"/>
        <v>0</v>
      </c>
      <c r="J337" s="61">
        <f t="shared" si="43"/>
        <v>0</v>
      </c>
      <c r="K337" s="62"/>
    </row>
    <row r="338" spans="1:11" s="302" customFormat="1" ht="12" x14ac:dyDescent="0.2">
      <c r="A338" s="515" t="s">
        <v>263</v>
      </c>
      <c r="B338" s="515" t="s">
        <v>264</v>
      </c>
      <c r="C338" s="492"/>
      <c r="D338" s="468" t="s">
        <v>14</v>
      </c>
      <c r="E338" s="469">
        <v>50</v>
      </c>
      <c r="F338" s="470">
        <v>0</v>
      </c>
      <c r="G338" s="471">
        <v>0.08</v>
      </c>
      <c r="H338" s="60">
        <f t="shared" si="41"/>
        <v>0</v>
      </c>
      <c r="I338" s="61">
        <f t="shared" si="42"/>
        <v>0</v>
      </c>
      <c r="J338" s="61">
        <f t="shared" si="43"/>
        <v>0</v>
      </c>
      <c r="K338" s="62"/>
    </row>
    <row r="339" spans="1:11" s="302" customFormat="1" ht="12" x14ac:dyDescent="0.2">
      <c r="A339" s="515" t="s">
        <v>265</v>
      </c>
      <c r="B339" s="515" t="s">
        <v>266</v>
      </c>
      <c r="C339" s="468"/>
      <c r="D339" s="468" t="s">
        <v>14</v>
      </c>
      <c r="E339" s="469">
        <v>50</v>
      </c>
      <c r="F339" s="470">
        <v>0</v>
      </c>
      <c r="G339" s="471">
        <v>0.08</v>
      </c>
      <c r="H339" s="60">
        <f t="shared" si="41"/>
        <v>0</v>
      </c>
      <c r="I339" s="61">
        <f t="shared" si="42"/>
        <v>0</v>
      </c>
      <c r="J339" s="61">
        <f t="shared" si="43"/>
        <v>0</v>
      </c>
      <c r="K339" s="62"/>
    </row>
    <row r="340" spans="1:11" s="302" customFormat="1" ht="24" x14ac:dyDescent="0.2">
      <c r="A340" s="515" t="s">
        <v>267</v>
      </c>
      <c r="B340" s="493" t="s">
        <v>268</v>
      </c>
      <c r="C340" s="492"/>
      <c r="D340" s="468" t="s">
        <v>14</v>
      </c>
      <c r="E340" s="469">
        <v>50</v>
      </c>
      <c r="F340" s="470">
        <v>0</v>
      </c>
      <c r="G340" s="471">
        <v>0.08</v>
      </c>
      <c r="H340" s="60">
        <f t="shared" si="41"/>
        <v>0</v>
      </c>
      <c r="I340" s="61">
        <f t="shared" si="42"/>
        <v>0</v>
      </c>
      <c r="J340" s="61">
        <f t="shared" si="43"/>
        <v>0</v>
      </c>
      <c r="K340" s="62"/>
    </row>
    <row r="341" spans="1:11" s="302" customFormat="1" ht="12" x14ac:dyDescent="0.2">
      <c r="A341" s="515" t="s">
        <v>269</v>
      </c>
      <c r="B341" s="493" t="s">
        <v>270</v>
      </c>
      <c r="C341" s="492"/>
      <c r="D341" s="468" t="s">
        <v>14</v>
      </c>
      <c r="E341" s="469">
        <v>30</v>
      </c>
      <c r="F341" s="470">
        <v>0</v>
      </c>
      <c r="G341" s="471">
        <v>0.08</v>
      </c>
      <c r="H341" s="60">
        <f t="shared" si="41"/>
        <v>0</v>
      </c>
      <c r="I341" s="61">
        <f t="shared" si="42"/>
        <v>0</v>
      </c>
      <c r="J341" s="61">
        <f t="shared" si="43"/>
        <v>0</v>
      </c>
      <c r="K341" s="62"/>
    </row>
    <row r="342" spans="1:11" s="302" customFormat="1" ht="12" x14ac:dyDescent="0.2">
      <c r="A342" s="515" t="s">
        <v>271</v>
      </c>
      <c r="B342" s="493" t="s">
        <v>272</v>
      </c>
      <c r="C342" s="492"/>
      <c r="D342" s="468" t="s">
        <v>14</v>
      </c>
      <c r="E342" s="469">
        <v>800</v>
      </c>
      <c r="F342" s="470">
        <v>0</v>
      </c>
      <c r="G342" s="471">
        <v>0.08</v>
      </c>
      <c r="H342" s="60">
        <f t="shared" si="41"/>
        <v>0</v>
      </c>
      <c r="I342" s="61">
        <f t="shared" si="42"/>
        <v>0</v>
      </c>
      <c r="J342" s="61">
        <f t="shared" si="43"/>
        <v>0</v>
      </c>
      <c r="K342" s="62"/>
    </row>
    <row r="343" spans="1:11" s="302" customFormat="1" ht="12" x14ac:dyDescent="0.2">
      <c r="A343" s="515" t="s">
        <v>273</v>
      </c>
      <c r="B343" s="493" t="s">
        <v>274</v>
      </c>
      <c r="C343" s="492"/>
      <c r="D343" s="468" t="s">
        <v>14</v>
      </c>
      <c r="E343" s="469">
        <v>1500</v>
      </c>
      <c r="F343" s="470">
        <v>0</v>
      </c>
      <c r="G343" s="471">
        <v>0.08</v>
      </c>
      <c r="H343" s="60">
        <f t="shared" si="41"/>
        <v>0</v>
      </c>
      <c r="I343" s="61">
        <f t="shared" si="42"/>
        <v>0</v>
      </c>
      <c r="J343" s="61">
        <f t="shared" si="43"/>
        <v>0</v>
      </c>
      <c r="K343" s="62"/>
    </row>
    <row r="344" spans="1:11" s="302" customFormat="1" ht="12" x14ac:dyDescent="0.2">
      <c r="A344" s="515" t="s">
        <v>275</v>
      </c>
      <c r="B344" s="493" t="s">
        <v>276</v>
      </c>
      <c r="C344" s="492"/>
      <c r="D344" s="468" t="s">
        <v>156</v>
      </c>
      <c r="E344" s="469">
        <v>100</v>
      </c>
      <c r="F344" s="470">
        <v>0</v>
      </c>
      <c r="G344" s="471">
        <v>0.08</v>
      </c>
      <c r="H344" s="60">
        <f t="shared" si="41"/>
        <v>0</v>
      </c>
      <c r="I344" s="61">
        <f t="shared" si="42"/>
        <v>0</v>
      </c>
      <c r="J344" s="61">
        <f t="shared" si="43"/>
        <v>0</v>
      </c>
      <c r="K344" s="62"/>
    </row>
    <row r="345" spans="1:11" s="302" customFormat="1" ht="12" x14ac:dyDescent="0.2">
      <c r="A345" s="515" t="s">
        <v>277</v>
      </c>
      <c r="B345" s="493" t="s">
        <v>278</v>
      </c>
      <c r="C345" s="492"/>
      <c r="D345" s="468" t="s">
        <v>14</v>
      </c>
      <c r="E345" s="469">
        <v>2000</v>
      </c>
      <c r="F345" s="470">
        <v>0</v>
      </c>
      <c r="G345" s="471">
        <v>0.08</v>
      </c>
      <c r="H345" s="60">
        <f t="shared" si="41"/>
        <v>0</v>
      </c>
      <c r="I345" s="61">
        <f t="shared" si="42"/>
        <v>0</v>
      </c>
      <c r="J345" s="61">
        <f t="shared" si="43"/>
        <v>0</v>
      </c>
      <c r="K345" s="62"/>
    </row>
    <row r="346" spans="1:11" s="302" customFormat="1" ht="12" x14ac:dyDescent="0.2">
      <c r="A346" s="592" t="s">
        <v>279</v>
      </c>
      <c r="B346" s="591" t="s">
        <v>280</v>
      </c>
      <c r="C346" s="495"/>
      <c r="D346" s="474" t="s">
        <v>14</v>
      </c>
      <c r="E346" s="475">
        <v>6000</v>
      </c>
      <c r="F346" s="470">
        <v>0</v>
      </c>
      <c r="G346" s="476">
        <v>0.08</v>
      </c>
      <c r="H346" s="60">
        <f t="shared" si="41"/>
        <v>0</v>
      </c>
      <c r="I346" s="61">
        <f t="shared" si="42"/>
        <v>0</v>
      </c>
      <c r="J346" s="61">
        <f t="shared" si="43"/>
        <v>0</v>
      </c>
      <c r="K346" s="62"/>
    </row>
    <row r="347" spans="1:11" s="302" customFormat="1" ht="12" x14ac:dyDescent="0.2">
      <c r="A347" s="593" t="s">
        <v>281</v>
      </c>
      <c r="B347" s="594" t="s">
        <v>282</v>
      </c>
      <c r="C347" s="595"/>
      <c r="D347" s="596" t="s">
        <v>156</v>
      </c>
      <c r="E347" s="517">
        <v>30</v>
      </c>
      <c r="F347" s="518">
        <v>0</v>
      </c>
      <c r="G347" s="59">
        <v>0.08</v>
      </c>
      <c r="H347" s="60">
        <f t="shared" si="41"/>
        <v>0</v>
      </c>
      <c r="I347" s="61">
        <f t="shared" si="42"/>
        <v>0</v>
      </c>
      <c r="J347" s="61">
        <f t="shared" si="43"/>
        <v>0</v>
      </c>
      <c r="K347" s="62"/>
    </row>
    <row r="348" spans="1:11" s="302" customFormat="1" ht="12" x14ac:dyDescent="0.2">
      <c r="A348" s="465" t="s">
        <v>283</v>
      </c>
      <c r="B348" s="477" t="s">
        <v>284</v>
      </c>
      <c r="C348" s="478"/>
      <c r="D348" s="597" t="s">
        <v>14</v>
      </c>
      <c r="E348" s="479">
        <v>10000</v>
      </c>
      <c r="F348" s="519">
        <v>0</v>
      </c>
      <c r="G348" s="598">
        <v>0.08</v>
      </c>
      <c r="H348" s="60">
        <f t="shared" si="41"/>
        <v>0</v>
      </c>
      <c r="I348" s="61">
        <f t="shared" si="42"/>
        <v>0</v>
      </c>
      <c r="J348" s="61">
        <f t="shared" si="43"/>
        <v>0</v>
      </c>
      <c r="K348" s="62"/>
    </row>
    <row r="349" spans="1:11" s="302" customFormat="1" ht="36" x14ac:dyDescent="0.2">
      <c r="A349" s="465">
        <v>20</v>
      </c>
      <c r="B349" s="477" t="s">
        <v>285</v>
      </c>
      <c r="C349" s="478"/>
      <c r="D349" s="597" t="s">
        <v>14</v>
      </c>
      <c r="E349" s="69">
        <v>50</v>
      </c>
      <c r="F349" s="520">
        <v>0</v>
      </c>
      <c r="G349" s="59">
        <v>0.08</v>
      </c>
      <c r="H349" s="60">
        <f t="shared" si="41"/>
        <v>0</v>
      </c>
      <c r="I349" s="61">
        <f t="shared" si="42"/>
        <v>0</v>
      </c>
      <c r="J349" s="61">
        <f t="shared" si="43"/>
        <v>0</v>
      </c>
      <c r="K349" s="62"/>
    </row>
    <row r="350" spans="1:11" s="302" customFormat="1" x14ac:dyDescent="0.2">
      <c r="A350" s="521"/>
      <c r="B350" s="574"/>
      <c r="C350" s="599"/>
      <c r="D350" s="600"/>
      <c r="E350" s="523"/>
      <c r="F350" s="691" t="s">
        <v>19</v>
      </c>
      <c r="G350" s="691"/>
      <c r="H350" s="76">
        <f>SUM(H330:H349)</f>
        <v>0</v>
      </c>
      <c r="I350" s="77">
        <f>SUM(I330:I349)</f>
        <v>0</v>
      </c>
      <c r="J350" s="77">
        <f>SUM(J330:J349)</f>
        <v>0</v>
      </c>
      <c r="K350" s="62"/>
    </row>
    <row r="351" spans="1:11" s="302" customFormat="1" ht="12" x14ac:dyDescent="0.2">
      <c r="A351" s="521"/>
      <c r="B351" s="574"/>
      <c r="C351" s="599"/>
      <c r="D351" s="600"/>
      <c r="E351" s="523"/>
      <c r="F351" s="575"/>
      <c r="G351" s="585"/>
      <c r="H351" s="569"/>
      <c r="I351" s="570"/>
      <c r="J351" s="570"/>
      <c r="K351" s="480"/>
    </row>
    <row r="352" spans="1:11" x14ac:dyDescent="0.2">
      <c r="A352" s="601"/>
      <c r="B352" s="601"/>
      <c r="C352" s="601"/>
      <c r="D352" s="601"/>
      <c r="E352" s="602"/>
      <c r="F352" s="603"/>
      <c r="G352" s="601"/>
      <c r="H352" s="603"/>
      <c r="I352" s="603"/>
      <c r="J352" s="603"/>
      <c r="K352" s="435"/>
    </row>
    <row r="353" spans="1:11" s="15" customFormat="1" ht="12" x14ac:dyDescent="0.2">
      <c r="A353" s="527"/>
      <c r="B353" s="577" t="s">
        <v>286</v>
      </c>
      <c r="C353" s="525"/>
      <c r="D353" s="525"/>
      <c r="E353" s="546"/>
      <c r="F353" s="604"/>
      <c r="G353" s="605"/>
      <c r="H353" s="606"/>
      <c r="I353" s="607"/>
      <c r="J353" s="606"/>
      <c r="K353" s="525"/>
    </row>
    <row r="354" spans="1:11" s="70" customFormat="1" ht="36" x14ac:dyDescent="0.2">
      <c r="A354" s="436" t="s">
        <v>1</v>
      </c>
      <c r="B354" s="608" t="s">
        <v>2</v>
      </c>
      <c r="C354" s="437" t="s">
        <v>3</v>
      </c>
      <c r="D354" s="436" t="s">
        <v>4</v>
      </c>
      <c r="E354" s="438" t="s">
        <v>5</v>
      </c>
      <c r="F354" s="439" t="s">
        <v>6</v>
      </c>
      <c r="G354" s="440" t="s">
        <v>7</v>
      </c>
      <c r="H354" s="441" t="s">
        <v>8</v>
      </c>
      <c r="I354" s="442" t="s">
        <v>9</v>
      </c>
      <c r="J354" s="442" t="s">
        <v>10</v>
      </c>
      <c r="K354" s="429" t="s">
        <v>11</v>
      </c>
    </row>
    <row r="355" spans="1:11" s="15" customFormat="1" ht="60" x14ac:dyDescent="0.2">
      <c r="A355" s="609" t="s">
        <v>12</v>
      </c>
      <c r="B355" s="610" t="s">
        <v>371</v>
      </c>
      <c r="C355" s="71"/>
      <c r="D355" s="611" t="s">
        <v>287</v>
      </c>
      <c r="E355" s="69">
        <v>15</v>
      </c>
      <c r="F355" s="612">
        <v>0</v>
      </c>
      <c r="G355" s="613">
        <v>0.08</v>
      </c>
      <c r="H355" s="614">
        <f>F355*E355</f>
        <v>0</v>
      </c>
      <c r="I355" s="615">
        <f>H355*0.08</f>
        <v>0</v>
      </c>
      <c r="J355" s="615">
        <f>H355*1.08</f>
        <v>0</v>
      </c>
      <c r="K355" s="526"/>
    </row>
    <row r="356" spans="1:11" s="15" customFormat="1" ht="60" x14ac:dyDescent="0.2">
      <c r="A356" s="616" t="s">
        <v>15</v>
      </c>
      <c r="B356" s="617" t="s">
        <v>372</v>
      </c>
      <c r="C356" s="71"/>
      <c r="D356" s="611" t="s">
        <v>287</v>
      </c>
      <c r="E356" s="69">
        <v>15</v>
      </c>
      <c r="F356" s="618">
        <v>0</v>
      </c>
      <c r="G356" s="619">
        <v>0.08</v>
      </c>
      <c r="H356" s="614">
        <f>F356*E356</f>
        <v>0</v>
      </c>
      <c r="I356" s="615">
        <f>H356*0.08</f>
        <v>0</v>
      </c>
      <c r="J356" s="615">
        <f>H356*1.08</f>
        <v>0</v>
      </c>
      <c r="K356" s="526"/>
    </row>
    <row r="357" spans="1:11" s="15" customFormat="1" ht="36" x14ac:dyDescent="0.2">
      <c r="A357" s="529" t="s">
        <v>17</v>
      </c>
      <c r="B357" s="620" t="s">
        <v>373</v>
      </c>
      <c r="C357" s="71"/>
      <c r="D357" s="611" t="s">
        <v>287</v>
      </c>
      <c r="E357" s="69">
        <v>15</v>
      </c>
      <c r="F357" s="621">
        <v>0</v>
      </c>
      <c r="G357" s="550">
        <v>0.08</v>
      </c>
      <c r="H357" s="622">
        <f>F357*E357</f>
        <v>0</v>
      </c>
      <c r="I357" s="623">
        <f>H357*0.08</f>
        <v>0</v>
      </c>
      <c r="J357" s="623">
        <f>H357*1.08</f>
        <v>0</v>
      </c>
      <c r="K357" s="526"/>
    </row>
    <row r="358" spans="1:11" s="15" customFormat="1" x14ac:dyDescent="0.2">
      <c r="A358" s="527"/>
      <c r="B358" s="537" t="s">
        <v>288</v>
      </c>
      <c r="C358" s="525"/>
      <c r="D358" s="521"/>
      <c r="E358" s="523"/>
      <c r="F358" s="74" t="s">
        <v>19</v>
      </c>
      <c r="G358" s="74"/>
      <c r="H358" s="642">
        <f>SUM(H355:H357)</f>
        <v>0</v>
      </c>
      <c r="I358" s="643">
        <f>SUM(I355:I357)</f>
        <v>0</v>
      </c>
      <c r="J358" s="643">
        <f>SUM(J355:J357)</f>
        <v>0</v>
      </c>
      <c r="K358" s="526"/>
    </row>
    <row r="359" spans="1:11" s="15" customFormat="1" ht="12" x14ac:dyDescent="0.2">
      <c r="A359" s="527"/>
      <c r="B359" s="527"/>
      <c r="C359" s="525"/>
      <c r="D359" s="525"/>
      <c r="E359" s="624"/>
      <c r="F359" s="604"/>
      <c r="G359" s="575"/>
      <c r="H359" s="575"/>
      <c r="I359" s="625"/>
      <c r="J359" s="626"/>
      <c r="K359" s="525"/>
    </row>
    <row r="360" spans="1:11" s="15" customFormat="1" ht="12" x14ac:dyDescent="0.2">
      <c r="A360" s="527"/>
      <c r="B360" s="537"/>
      <c r="C360" s="525"/>
      <c r="D360" s="525"/>
      <c r="E360" s="624"/>
      <c r="F360" s="604"/>
      <c r="G360" s="575"/>
      <c r="H360" s="575"/>
      <c r="I360" s="607"/>
      <c r="J360" s="606"/>
      <c r="K360" s="525"/>
    </row>
    <row r="361" spans="1:11" x14ac:dyDescent="0.2">
      <c r="A361" s="601"/>
      <c r="B361" s="601"/>
      <c r="C361" s="601"/>
      <c r="D361" s="601"/>
      <c r="E361" s="602"/>
      <c r="F361" s="603"/>
      <c r="G361" s="601"/>
      <c r="H361" s="603"/>
      <c r="I361" s="603"/>
      <c r="J361" s="603"/>
      <c r="K361" s="435"/>
    </row>
    <row r="362" spans="1:11" s="15" customFormat="1" ht="12" x14ac:dyDescent="0.2">
      <c r="A362" s="528"/>
      <c r="B362" s="627" t="s">
        <v>289</v>
      </c>
      <c r="C362" s="537"/>
      <c r="D362" s="537"/>
      <c r="E362" s="672"/>
      <c r="F362" s="604"/>
      <c r="G362" s="605"/>
      <c r="H362" s="606"/>
      <c r="I362" s="607"/>
      <c r="J362" s="606"/>
      <c r="K362" s="525"/>
    </row>
    <row r="363" spans="1:11" s="70" customFormat="1" ht="36" x14ac:dyDescent="0.2">
      <c r="A363" s="436" t="s">
        <v>1</v>
      </c>
      <c r="B363" s="436" t="s">
        <v>2</v>
      </c>
      <c r="C363" s="437" t="s">
        <v>3</v>
      </c>
      <c r="D363" s="436" t="s">
        <v>4</v>
      </c>
      <c r="E363" s="438" t="s">
        <v>5</v>
      </c>
      <c r="F363" s="439" t="s">
        <v>6</v>
      </c>
      <c r="G363" s="440" t="s">
        <v>7</v>
      </c>
      <c r="H363" s="441" t="s">
        <v>8</v>
      </c>
      <c r="I363" s="442" t="s">
        <v>9</v>
      </c>
      <c r="J363" s="442" t="s">
        <v>10</v>
      </c>
      <c r="K363" s="429" t="s">
        <v>11</v>
      </c>
    </row>
    <row r="364" spans="1:11" s="15" customFormat="1" ht="12" x14ac:dyDescent="0.2">
      <c r="A364" s="465">
        <v>1</v>
      </c>
      <c r="B364" s="62" t="s">
        <v>290</v>
      </c>
      <c r="C364" s="526"/>
      <c r="D364" s="465" t="s">
        <v>93</v>
      </c>
      <c r="E364" s="69">
        <v>60</v>
      </c>
      <c r="F364" s="673">
        <v>0</v>
      </c>
      <c r="G364" s="674">
        <v>0.08</v>
      </c>
      <c r="H364" s="675">
        <f t="shared" ref="H364:H369" si="44">F364*E364</f>
        <v>0</v>
      </c>
      <c r="I364" s="676">
        <f>H364*G364</f>
        <v>0</v>
      </c>
      <c r="J364" s="676">
        <f>H364+I364</f>
        <v>0</v>
      </c>
      <c r="K364" s="62" t="s">
        <v>291</v>
      </c>
    </row>
    <row r="365" spans="1:11" s="15" customFormat="1" ht="12" x14ac:dyDescent="0.2">
      <c r="A365" s="465">
        <v>2</v>
      </c>
      <c r="B365" s="62" t="s">
        <v>292</v>
      </c>
      <c r="C365" s="526"/>
      <c r="D365" s="465" t="s">
        <v>14</v>
      </c>
      <c r="E365" s="69">
        <v>2000</v>
      </c>
      <c r="F365" s="673">
        <v>0</v>
      </c>
      <c r="G365" s="674">
        <v>0.08</v>
      </c>
      <c r="H365" s="675">
        <f t="shared" si="44"/>
        <v>0</v>
      </c>
      <c r="I365" s="676">
        <f t="shared" ref="I365:I369" si="45">H365*G365</f>
        <v>0</v>
      </c>
      <c r="J365" s="676">
        <f t="shared" ref="J365:J369" si="46">H365+I365</f>
        <v>0</v>
      </c>
      <c r="K365" s="62"/>
    </row>
    <row r="366" spans="1:11" s="15" customFormat="1" ht="12" x14ac:dyDescent="0.2">
      <c r="A366" s="465">
        <v>3</v>
      </c>
      <c r="B366" s="62" t="s">
        <v>408</v>
      </c>
      <c r="C366" s="526"/>
      <c r="D366" s="465" t="s">
        <v>14</v>
      </c>
      <c r="E366" s="69">
        <v>200</v>
      </c>
      <c r="F366" s="673">
        <v>0</v>
      </c>
      <c r="G366" s="674">
        <v>0.08</v>
      </c>
      <c r="H366" s="675">
        <f t="shared" si="44"/>
        <v>0</v>
      </c>
      <c r="I366" s="676">
        <f t="shared" si="45"/>
        <v>0</v>
      </c>
      <c r="J366" s="676">
        <f t="shared" si="46"/>
        <v>0</v>
      </c>
      <c r="K366" s="62" t="s">
        <v>412</v>
      </c>
    </row>
    <row r="367" spans="1:11" s="15" customFormat="1" ht="12" x14ac:dyDescent="0.2">
      <c r="A367" s="465">
        <v>3</v>
      </c>
      <c r="B367" s="62" t="s">
        <v>293</v>
      </c>
      <c r="C367" s="526"/>
      <c r="D367" s="465" t="s">
        <v>14</v>
      </c>
      <c r="E367" s="69">
        <v>100</v>
      </c>
      <c r="F367" s="673">
        <v>0</v>
      </c>
      <c r="G367" s="674">
        <v>0.08</v>
      </c>
      <c r="H367" s="675">
        <f t="shared" si="44"/>
        <v>0</v>
      </c>
      <c r="I367" s="676">
        <f t="shared" si="45"/>
        <v>0</v>
      </c>
      <c r="J367" s="676">
        <f t="shared" si="46"/>
        <v>0</v>
      </c>
      <c r="K367" s="62" t="s">
        <v>412</v>
      </c>
    </row>
    <row r="368" spans="1:11" s="15" customFormat="1" ht="12" x14ac:dyDescent="0.2">
      <c r="A368" s="465">
        <v>4</v>
      </c>
      <c r="B368" s="62" t="s">
        <v>294</v>
      </c>
      <c r="C368" s="526"/>
      <c r="D368" s="465" t="s">
        <v>93</v>
      </c>
      <c r="E368" s="69">
        <v>20</v>
      </c>
      <c r="F368" s="673">
        <v>0</v>
      </c>
      <c r="G368" s="674">
        <v>0.08</v>
      </c>
      <c r="H368" s="675">
        <f t="shared" si="44"/>
        <v>0</v>
      </c>
      <c r="I368" s="676">
        <f t="shared" si="45"/>
        <v>0</v>
      </c>
      <c r="J368" s="676">
        <f t="shared" si="46"/>
        <v>0</v>
      </c>
      <c r="K368" s="62" t="s">
        <v>412</v>
      </c>
    </row>
    <row r="369" spans="1:11" s="15" customFormat="1" ht="48" x14ac:dyDescent="0.2">
      <c r="A369" s="465">
        <v>5</v>
      </c>
      <c r="B369" s="62" t="s">
        <v>410</v>
      </c>
      <c r="C369" s="526"/>
      <c r="D369" s="465" t="s">
        <v>14</v>
      </c>
      <c r="E369" s="69">
        <v>100</v>
      </c>
      <c r="F369" s="673">
        <v>0</v>
      </c>
      <c r="G369" s="674">
        <v>0.08</v>
      </c>
      <c r="H369" s="675">
        <f t="shared" si="44"/>
        <v>0</v>
      </c>
      <c r="I369" s="676">
        <f t="shared" si="45"/>
        <v>0</v>
      </c>
      <c r="J369" s="676">
        <f t="shared" si="46"/>
        <v>0</v>
      </c>
      <c r="K369" s="62" t="s">
        <v>411</v>
      </c>
    </row>
    <row r="370" spans="1:11" s="15" customFormat="1" x14ac:dyDescent="0.2">
      <c r="A370" s="528"/>
      <c r="B370" s="525"/>
      <c r="C370" s="527"/>
      <c r="D370" s="521"/>
      <c r="E370" s="523"/>
      <c r="F370" s="677" t="s">
        <v>19</v>
      </c>
      <c r="G370" s="677"/>
      <c r="H370" s="678">
        <f>SUM(H364:H369)</f>
        <v>0</v>
      </c>
      <c r="I370" s="679">
        <f>SUM(I364:I369)</f>
        <v>0</v>
      </c>
      <c r="J370" s="679">
        <f>SUM(J364:J369)</f>
        <v>0</v>
      </c>
      <c r="K370" s="62"/>
    </row>
    <row r="371" spans="1:11" x14ac:dyDescent="0.2">
      <c r="A371" s="601"/>
      <c r="B371" s="601"/>
      <c r="C371" s="601"/>
      <c r="D371" s="601"/>
      <c r="E371" s="602"/>
      <c r="F371" s="603"/>
      <c r="G371" s="601"/>
      <c r="H371" s="603"/>
      <c r="I371" s="603"/>
      <c r="J371" s="603"/>
      <c r="K371" s="435"/>
    </row>
    <row r="372" spans="1:11" ht="27.75" customHeight="1" x14ac:dyDescent="0.2">
      <c r="A372" s="527"/>
      <c r="B372" s="627" t="s">
        <v>295</v>
      </c>
      <c r="C372" s="537"/>
      <c r="D372" s="627"/>
      <c r="E372" s="628"/>
      <c r="F372" s="627"/>
      <c r="G372" s="627"/>
      <c r="H372" s="604"/>
      <c r="I372" s="607"/>
      <c r="J372" s="606"/>
      <c r="K372" s="435"/>
    </row>
    <row r="373" spans="1:11" ht="37.5" customHeight="1" x14ac:dyDescent="0.2">
      <c r="A373" s="436" t="s">
        <v>1</v>
      </c>
      <c r="B373" s="436" t="s">
        <v>2</v>
      </c>
      <c r="C373" s="437" t="s">
        <v>3</v>
      </c>
      <c r="D373" s="436" t="s">
        <v>4</v>
      </c>
      <c r="E373" s="438" t="s">
        <v>5</v>
      </c>
      <c r="F373" s="439" t="s">
        <v>6</v>
      </c>
      <c r="G373" s="440" t="s">
        <v>7</v>
      </c>
      <c r="H373" s="441" t="s">
        <v>8</v>
      </c>
      <c r="I373" s="442" t="s">
        <v>9</v>
      </c>
      <c r="J373" s="442" t="s">
        <v>10</v>
      </c>
      <c r="K373" s="429" t="s">
        <v>11</v>
      </c>
    </row>
    <row r="374" spans="1:11" x14ac:dyDescent="0.2">
      <c r="A374" s="529">
        <v>1</v>
      </c>
      <c r="B374" s="526" t="s">
        <v>296</v>
      </c>
      <c r="C374" s="530"/>
      <c r="D374" s="71" t="s">
        <v>156</v>
      </c>
      <c r="E374" s="659">
        <v>800</v>
      </c>
      <c r="F374" s="633">
        <v>0</v>
      </c>
      <c r="G374" s="660">
        <v>0.08</v>
      </c>
      <c r="H374" s="632">
        <f t="shared" ref="H374:H391" si="47">F374*E374</f>
        <v>0</v>
      </c>
      <c r="I374" s="633">
        <f t="shared" ref="I374:I391" si="48">H374*G374</f>
        <v>0</v>
      </c>
      <c r="J374" s="633">
        <f t="shared" ref="J374:J391" si="49">H374*1.08</f>
        <v>0</v>
      </c>
      <c r="K374" s="387"/>
    </row>
    <row r="375" spans="1:11" ht="24" x14ac:dyDescent="0.2">
      <c r="A375" s="529">
        <v>2</v>
      </c>
      <c r="B375" s="531" t="s">
        <v>297</v>
      </c>
      <c r="C375" s="532"/>
      <c r="D375" s="488" t="s">
        <v>14</v>
      </c>
      <c r="E375" s="489">
        <v>1700</v>
      </c>
      <c r="F375" s="633">
        <v>0</v>
      </c>
      <c r="G375" s="660">
        <v>0.08</v>
      </c>
      <c r="H375" s="632">
        <f t="shared" si="47"/>
        <v>0</v>
      </c>
      <c r="I375" s="633">
        <f t="shared" si="48"/>
        <v>0</v>
      </c>
      <c r="J375" s="633">
        <f t="shared" si="49"/>
        <v>0</v>
      </c>
      <c r="K375" s="387"/>
    </row>
    <row r="376" spans="1:11" ht="36" x14ac:dyDescent="0.2">
      <c r="A376" s="529">
        <v>3</v>
      </c>
      <c r="B376" s="531" t="s">
        <v>298</v>
      </c>
      <c r="C376" s="532"/>
      <c r="D376" s="488" t="s">
        <v>299</v>
      </c>
      <c r="E376" s="489">
        <v>100</v>
      </c>
      <c r="F376" s="633">
        <v>0</v>
      </c>
      <c r="G376" s="660">
        <v>0.08</v>
      </c>
      <c r="H376" s="632">
        <f t="shared" si="47"/>
        <v>0</v>
      </c>
      <c r="I376" s="633">
        <f>H376*G376</f>
        <v>0</v>
      </c>
      <c r="J376" s="633">
        <f>H376*1.08</f>
        <v>0</v>
      </c>
      <c r="K376" s="387"/>
    </row>
    <row r="377" spans="1:11" x14ac:dyDescent="0.2">
      <c r="A377" s="529">
        <v>4</v>
      </c>
      <c r="B377" s="533" t="s">
        <v>300</v>
      </c>
      <c r="C377" s="534"/>
      <c r="D377" s="467" t="s">
        <v>156</v>
      </c>
      <c r="E377" s="661">
        <v>30</v>
      </c>
      <c r="F377" s="633">
        <v>0</v>
      </c>
      <c r="G377" s="660">
        <v>0.08</v>
      </c>
      <c r="H377" s="632">
        <f t="shared" si="47"/>
        <v>0</v>
      </c>
      <c r="I377" s="633">
        <f t="shared" si="48"/>
        <v>0</v>
      </c>
      <c r="J377" s="633">
        <f t="shared" si="49"/>
        <v>0</v>
      </c>
      <c r="K377" s="387"/>
    </row>
    <row r="378" spans="1:11" x14ac:dyDescent="0.2">
      <c r="A378" s="529">
        <v>5</v>
      </c>
      <c r="B378" s="533" t="s">
        <v>301</v>
      </c>
      <c r="C378" s="534"/>
      <c r="D378" s="467" t="s">
        <v>14</v>
      </c>
      <c r="E378" s="469">
        <v>100</v>
      </c>
      <c r="F378" s="633">
        <v>0</v>
      </c>
      <c r="G378" s="660">
        <v>0.08</v>
      </c>
      <c r="H378" s="632">
        <f t="shared" si="47"/>
        <v>0</v>
      </c>
      <c r="I378" s="633">
        <f t="shared" si="48"/>
        <v>0</v>
      </c>
      <c r="J378" s="633">
        <f t="shared" si="49"/>
        <v>0</v>
      </c>
      <c r="K378" s="387"/>
    </row>
    <row r="379" spans="1:11" x14ac:dyDescent="0.2">
      <c r="A379" s="529">
        <v>6</v>
      </c>
      <c r="B379" s="535" t="s">
        <v>302</v>
      </c>
      <c r="C379" s="536"/>
      <c r="D379" s="662" t="s">
        <v>14</v>
      </c>
      <c r="E379" s="489">
        <v>70</v>
      </c>
      <c r="F379" s="633">
        <v>0</v>
      </c>
      <c r="G379" s="660">
        <v>0.08</v>
      </c>
      <c r="H379" s="632">
        <f t="shared" si="47"/>
        <v>0</v>
      </c>
      <c r="I379" s="633">
        <f t="shared" si="48"/>
        <v>0</v>
      </c>
      <c r="J379" s="633">
        <f t="shared" si="49"/>
        <v>0</v>
      </c>
      <c r="K379" s="387"/>
    </row>
    <row r="380" spans="1:11" x14ac:dyDescent="0.2">
      <c r="A380" s="529">
        <v>7</v>
      </c>
      <c r="B380" s="533" t="s">
        <v>303</v>
      </c>
      <c r="C380" s="534"/>
      <c r="D380" s="508" t="s">
        <v>14</v>
      </c>
      <c r="E380" s="469">
        <v>300</v>
      </c>
      <c r="F380" s="633">
        <v>0</v>
      </c>
      <c r="G380" s="660">
        <v>0.08</v>
      </c>
      <c r="H380" s="632">
        <f t="shared" si="47"/>
        <v>0</v>
      </c>
      <c r="I380" s="633">
        <f t="shared" si="48"/>
        <v>0</v>
      </c>
      <c r="J380" s="633">
        <f t="shared" si="49"/>
        <v>0</v>
      </c>
      <c r="K380" s="387"/>
    </row>
    <row r="381" spans="1:11" ht="24" x14ac:dyDescent="0.2">
      <c r="A381" s="529">
        <v>8</v>
      </c>
      <c r="B381" s="533" t="s">
        <v>304</v>
      </c>
      <c r="C381" s="534"/>
      <c r="D381" s="508" t="s">
        <v>14</v>
      </c>
      <c r="E381" s="469">
        <v>100</v>
      </c>
      <c r="F381" s="633">
        <v>0</v>
      </c>
      <c r="G381" s="660">
        <v>0.08</v>
      </c>
      <c r="H381" s="632">
        <f t="shared" si="47"/>
        <v>0</v>
      </c>
      <c r="I381" s="633">
        <f t="shared" si="48"/>
        <v>0</v>
      </c>
      <c r="J381" s="633">
        <f t="shared" si="49"/>
        <v>0</v>
      </c>
      <c r="K381" s="387"/>
    </row>
    <row r="382" spans="1:11" x14ac:dyDescent="0.2">
      <c r="A382" s="529">
        <v>9</v>
      </c>
      <c r="B382" s="537" t="s">
        <v>305</v>
      </c>
      <c r="C382" s="534"/>
      <c r="D382" s="508" t="s">
        <v>14</v>
      </c>
      <c r="E382" s="469">
        <v>10</v>
      </c>
      <c r="F382" s="633">
        <v>0</v>
      </c>
      <c r="G382" s="660">
        <v>0.08</v>
      </c>
      <c r="H382" s="632">
        <f t="shared" si="47"/>
        <v>0</v>
      </c>
      <c r="I382" s="633">
        <f>H382*G382</f>
        <v>0</v>
      </c>
      <c r="J382" s="633">
        <f>H382*1.08</f>
        <v>0</v>
      </c>
      <c r="K382" s="387"/>
    </row>
    <row r="383" spans="1:11" x14ac:dyDescent="0.2">
      <c r="A383" s="529">
        <v>10</v>
      </c>
      <c r="B383" s="538" t="s">
        <v>306</v>
      </c>
      <c r="C383" s="534"/>
      <c r="D383" s="508" t="s">
        <v>14</v>
      </c>
      <c r="E383" s="661">
        <v>10</v>
      </c>
      <c r="F383" s="633">
        <v>0</v>
      </c>
      <c r="G383" s="660">
        <v>0.08</v>
      </c>
      <c r="H383" s="632">
        <f t="shared" si="47"/>
        <v>0</v>
      </c>
      <c r="I383" s="633">
        <f t="shared" si="48"/>
        <v>0</v>
      </c>
      <c r="J383" s="633">
        <f t="shared" si="49"/>
        <v>0</v>
      </c>
      <c r="K383" s="387"/>
    </row>
    <row r="384" spans="1:11" x14ac:dyDescent="0.2">
      <c r="A384" s="529">
        <v>11</v>
      </c>
      <c r="B384" s="533" t="s">
        <v>307</v>
      </c>
      <c r="C384" s="534"/>
      <c r="D384" s="508" t="s">
        <v>14</v>
      </c>
      <c r="E384" s="469">
        <v>15</v>
      </c>
      <c r="F384" s="633">
        <v>0</v>
      </c>
      <c r="G384" s="660">
        <v>0.08</v>
      </c>
      <c r="H384" s="632">
        <f t="shared" si="47"/>
        <v>0</v>
      </c>
      <c r="I384" s="633">
        <f t="shared" si="48"/>
        <v>0</v>
      </c>
      <c r="J384" s="633">
        <f t="shared" si="49"/>
        <v>0</v>
      </c>
      <c r="K384" s="387"/>
    </row>
    <row r="385" spans="1:11" x14ac:dyDescent="0.2">
      <c r="A385" s="529">
        <v>12</v>
      </c>
      <c r="B385" s="533" t="s">
        <v>308</v>
      </c>
      <c r="C385" s="534"/>
      <c r="D385" s="508" t="s">
        <v>14</v>
      </c>
      <c r="E385" s="469">
        <v>60</v>
      </c>
      <c r="F385" s="633">
        <v>0</v>
      </c>
      <c r="G385" s="660">
        <v>0.08</v>
      </c>
      <c r="H385" s="632">
        <f t="shared" si="47"/>
        <v>0</v>
      </c>
      <c r="I385" s="633">
        <f t="shared" si="48"/>
        <v>0</v>
      </c>
      <c r="J385" s="633">
        <f t="shared" si="49"/>
        <v>0</v>
      </c>
      <c r="K385" s="387"/>
    </row>
    <row r="386" spans="1:11" x14ac:dyDescent="0.2">
      <c r="A386" s="529">
        <v>13</v>
      </c>
      <c r="B386" s="533" t="s">
        <v>309</v>
      </c>
      <c r="C386" s="534"/>
      <c r="D386" s="508" t="s">
        <v>14</v>
      </c>
      <c r="E386" s="469">
        <v>30</v>
      </c>
      <c r="F386" s="633">
        <v>0</v>
      </c>
      <c r="G386" s="660">
        <v>0.08</v>
      </c>
      <c r="H386" s="632">
        <f t="shared" si="47"/>
        <v>0</v>
      </c>
      <c r="I386" s="633">
        <f t="shared" si="48"/>
        <v>0</v>
      </c>
      <c r="J386" s="633">
        <f t="shared" si="49"/>
        <v>0</v>
      </c>
      <c r="K386" s="387"/>
    </row>
    <row r="387" spans="1:11" x14ac:dyDescent="0.2">
      <c r="A387" s="529">
        <v>14</v>
      </c>
      <c r="B387" s="533" t="s">
        <v>310</v>
      </c>
      <c r="C387" s="534"/>
      <c r="D387" s="508" t="s">
        <v>14</v>
      </c>
      <c r="E387" s="469">
        <v>15</v>
      </c>
      <c r="F387" s="633">
        <v>0</v>
      </c>
      <c r="G387" s="660">
        <v>0.08</v>
      </c>
      <c r="H387" s="632">
        <f t="shared" si="47"/>
        <v>0</v>
      </c>
      <c r="I387" s="633">
        <f t="shared" si="48"/>
        <v>0</v>
      </c>
      <c r="J387" s="633">
        <f t="shared" si="49"/>
        <v>0</v>
      </c>
      <c r="K387" s="387"/>
    </row>
    <row r="388" spans="1:11" x14ac:dyDescent="0.2">
      <c r="A388" s="529">
        <v>15</v>
      </c>
      <c r="B388" s="539" t="s">
        <v>311</v>
      </c>
      <c r="C388" s="540"/>
      <c r="D388" s="512" t="s">
        <v>14</v>
      </c>
      <c r="E388" s="475">
        <v>20</v>
      </c>
      <c r="F388" s="633">
        <v>0</v>
      </c>
      <c r="G388" s="660">
        <v>0.08</v>
      </c>
      <c r="H388" s="632">
        <f t="shared" si="47"/>
        <v>0</v>
      </c>
      <c r="I388" s="633">
        <f t="shared" si="48"/>
        <v>0</v>
      </c>
      <c r="J388" s="633">
        <f t="shared" si="49"/>
        <v>0</v>
      </c>
      <c r="K388" s="387"/>
    </row>
    <row r="389" spans="1:11" ht="24" x14ac:dyDescent="0.2">
      <c r="A389" s="529">
        <v>16</v>
      </c>
      <c r="B389" s="533" t="s">
        <v>312</v>
      </c>
      <c r="C389" s="534"/>
      <c r="D389" s="508" t="s">
        <v>14</v>
      </c>
      <c r="E389" s="469">
        <v>100</v>
      </c>
      <c r="F389" s="633">
        <v>0</v>
      </c>
      <c r="G389" s="660">
        <v>0.08</v>
      </c>
      <c r="H389" s="632">
        <f t="shared" si="47"/>
        <v>0</v>
      </c>
      <c r="I389" s="633">
        <f t="shared" si="48"/>
        <v>0</v>
      </c>
      <c r="J389" s="633">
        <f t="shared" si="49"/>
        <v>0</v>
      </c>
      <c r="K389" s="387"/>
    </row>
    <row r="390" spans="1:11" x14ac:dyDescent="0.2">
      <c r="A390" s="529">
        <v>17</v>
      </c>
      <c r="B390" s="541" t="s">
        <v>313</v>
      </c>
      <c r="C390" s="542"/>
      <c r="D390" s="512" t="s">
        <v>14</v>
      </c>
      <c r="E390" s="475">
        <v>3</v>
      </c>
      <c r="F390" s="663">
        <v>0</v>
      </c>
      <c r="G390" s="660">
        <v>0.08</v>
      </c>
      <c r="H390" s="632">
        <f t="shared" si="47"/>
        <v>0</v>
      </c>
      <c r="I390" s="633">
        <f t="shared" si="48"/>
        <v>0</v>
      </c>
      <c r="J390" s="633">
        <f t="shared" si="49"/>
        <v>0</v>
      </c>
      <c r="K390" s="387"/>
    </row>
    <row r="391" spans="1:11" x14ac:dyDescent="0.2">
      <c r="A391" s="529">
        <v>18</v>
      </c>
      <c r="B391" s="543" t="s">
        <v>314</v>
      </c>
      <c r="C391" s="544"/>
      <c r="D391" s="597" t="s">
        <v>14</v>
      </c>
      <c r="E391" s="479">
        <v>7</v>
      </c>
      <c r="F391" s="664">
        <v>0</v>
      </c>
      <c r="G391" s="665">
        <v>0.08</v>
      </c>
      <c r="H391" s="551">
        <f t="shared" si="47"/>
        <v>0</v>
      </c>
      <c r="I391" s="552">
        <f t="shared" si="48"/>
        <v>0</v>
      </c>
      <c r="J391" s="552">
        <f t="shared" si="49"/>
        <v>0</v>
      </c>
      <c r="K391" s="387"/>
    </row>
    <row r="392" spans="1:11" ht="19.5" customHeight="1" x14ac:dyDescent="0.2">
      <c r="A392" s="527"/>
      <c r="B392" s="537"/>
      <c r="C392" s="537"/>
      <c r="D392" s="545"/>
      <c r="E392" s="546"/>
      <c r="F392" s="74" t="s">
        <v>19</v>
      </c>
      <c r="G392" s="74"/>
      <c r="H392" s="561">
        <f>SUM(H374:H391)</f>
        <v>0</v>
      </c>
      <c r="I392" s="562">
        <f>SUM(I374:I391)</f>
        <v>0</v>
      </c>
      <c r="J392" s="562">
        <f>SUM(J374:J391)</f>
        <v>0</v>
      </c>
      <c r="K392" s="387"/>
    </row>
    <row r="393" spans="1:11" ht="27.75" customHeight="1" x14ac:dyDescent="0.2">
      <c r="A393" s="527"/>
      <c r="B393" s="430" t="s">
        <v>315</v>
      </c>
      <c r="C393" s="537"/>
      <c r="D393" s="545"/>
      <c r="E393" s="546"/>
      <c r="F393" s="575"/>
      <c r="G393" s="575"/>
      <c r="H393" s="629"/>
      <c r="I393" s="630"/>
      <c r="J393" s="630"/>
      <c r="K393" s="435"/>
    </row>
    <row r="394" spans="1:11" ht="38.25" customHeight="1" x14ac:dyDescent="0.2">
      <c r="A394" s="436" t="s">
        <v>1</v>
      </c>
      <c r="B394" s="436" t="s">
        <v>2</v>
      </c>
      <c r="C394" s="437" t="s">
        <v>3</v>
      </c>
      <c r="D394" s="436" t="s">
        <v>4</v>
      </c>
      <c r="E394" s="438" t="s">
        <v>5</v>
      </c>
      <c r="F394" s="439" t="s">
        <v>6</v>
      </c>
      <c r="G394" s="440" t="s">
        <v>7</v>
      </c>
      <c r="H394" s="441" t="s">
        <v>8</v>
      </c>
      <c r="I394" s="442" t="s">
        <v>9</v>
      </c>
      <c r="J394" s="442" t="s">
        <v>10</v>
      </c>
      <c r="K394" s="429" t="s">
        <v>11</v>
      </c>
    </row>
    <row r="395" spans="1:11" ht="101.25" customHeight="1" x14ac:dyDescent="0.2">
      <c r="A395" s="465">
        <v>1</v>
      </c>
      <c r="B395" s="62" t="s">
        <v>316</v>
      </c>
      <c r="C395" s="547"/>
      <c r="D395" s="465" t="s">
        <v>14</v>
      </c>
      <c r="E395" s="548">
        <v>500</v>
      </c>
      <c r="F395" s="549">
        <v>0</v>
      </c>
      <c r="G395" s="550">
        <v>0.08</v>
      </c>
      <c r="H395" s="551">
        <f>F395*E395</f>
        <v>0</v>
      </c>
      <c r="I395" s="552">
        <f>ROUND((H395*G395),2)</f>
        <v>0</v>
      </c>
      <c r="J395" s="552">
        <f>H395+I395</f>
        <v>0</v>
      </c>
      <c r="K395" s="387"/>
    </row>
    <row r="396" spans="1:11" x14ac:dyDescent="0.2">
      <c r="A396" s="601"/>
      <c r="B396" s="601"/>
      <c r="C396" s="601"/>
      <c r="D396" s="601"/>
      <c r="E396" s="602"/>
      <c r="F396" s="74" t="s">
        <v>19</v>
      </c>
      <c r="G396" s="411"/>
      <c r="H396" s="285">
        <f>SUM(H395)</f>
        <v>0</v>
      </c>
      <c r="I396" s="285">
        <f>SUM(I395)</f>
        <v>0</v>
      </c>
      <c r="J396" s="285">
        <f>SUM(J395)</f>
        <v>0</v>
      </c>
      <c r="K396" s="387"/>
    </row>
    <row r="397" spans="1:11" x14ac:dyDescent="0.2">
      <c r="A397" s="601"/>
      <c r="B397" s="601"/>
      <c r="C397" s="601"/>
      <c r="D397" s="601"/>
      <c r="E397" s="602"/>
      <c r="F397" s="603"/>
      <c r="G397" s="601"/>
      <c r="H397" s="603"/>
      <c r="I397" s="603"/>
      <c r="J397" s="603"/>
      <c r="K397" s="435"/>
    </row>
    <row r="398" spans="1:11" x14ac:dyDescent="0.2">
      <c r="A398" s="601"/>
      <c r="B398" s="435"/>
      <c r="C398" s="601"/>
      <c r="D398" s="601"/>
      <c r="E398" s="602"/>
      <c r="F398" s="603"/>
      <c r="G398" s="601"/>
      <c r="H398" s="603"/>
      <c r="I398" s="603"/>
      <c r="J398" s="603"/>
      <c r="K398" s="435"/>
    </row>
    <row r="399" spans="1:11" x14ac:dyDescent="0.2">
      <c r="A399" s="601"/>
      <c r="B399" s="430" t="s">
        <v>383</v>
      </c>
      <c r="C399" s="601"/>
      <c r="D399" s="601"/>
      <c r="E399" s="602"/>
      <c r="F399" s="603"/>
      <c r="G399" s="601"/>
      <c r="H399" s="603"/>
      <c r="I399" s="603"/>
      <c r="J399" s="603"/>
      <c r="K399" s="435"/>
    </row>
    <row r="400" spans="1:11" ht="36" x14ac:dyDescent="0.2">
      <c r="A400" s="436" t="s">
        <v>1</v>
      </c>
      <c r="B400" s="436" t="s">
        <v>2</v>
      </c>
      <c r="C400" s="437" t="s">
        <v>3</v>
      </c>
      <c r="D400" s="436" t="s">
        <v>4</v>
      </c>
      <c r="E400" s="438" t="s">
        <v>5</v>
      </c>
      <c r="F400" s="439" t="s">
        <v>6</v>
      </c>
      <c r="G400" s="440" t="s">
        <v>7</v>
      </c>
      <c r="H400" s="441" t="s">
        <v>8</v>
      </c>
      <c r="I400" s="442" t="s">
        <v>9</v>
      </c>
      <c r="J400" s="442" t="s">
        <v>10</v>
      </c>
      <c r="K400" s="429" t="s">
        <v>11</v>
      </c>
    </row>
    <row r="401" spans="1:11" ht="36" x14ac:dyDescent="0.2">
      <c r="A401" s="386">
        <v>1</v>
      </c>
      <c r="B401" s="387" t="s">
        <v>419</v>
      </c>
      <c r="C401" s="388"/>
      <c r="D401" s="386" t="s">
        <v>14</v>
      </c>
      <c r="E401" s="67">
        <v>3</v>
      </c>
      <c r="F401" s="58">
        <v>0</v>
      </c>
      <c r="G401" s="631">
        <v>0.08</v>
      </c>
      <c r="H401" s="632">
        <f>F401*E401</f>
        <v>0</v>
      </c>
      <c r="I401" s="633">
        <f>ROUND((H401*G401),2)</f>
        <v>0</v>
      </c>
      <c r="J401" s="633">
        <f>H401+I401</f>
        <v>0</v>
      </c>
      <c r="K401" s="54"/>
    </row>
    <row r="402" spans="1:11" ht="36" x14ac:dyDescent="0.2">
      <c r="A402" s="386">
        <v>2</v>
      </c>
      <c r="B402" s="387" t="s">
        <v>420</v>
      </c>
      <c r="C402" s="388"/>
      <c r="D402" s="386" t="s">
        <v>14</v>
      </c>
      <c r="E402" s="67">
        <v>3</v>
      </c>
      <c r="F402" s="58">
        <v>0</v>
      </c>
      <c r="G402" s="631">
        <v>0.08</v>
      </c>
      <c r="H402" s="632">
        <f>F402*E402</f>
        <v>0</v>
      </c>
      <c r="I402" s="633">
        <f>ROUND((H402*G402),2)</f>
        <v>0</v>
      </c>
      <c r="J402" s="633">
        <f>H402+I402</f>
        <v>0</v>
      </c>
      <c r="K402" s="54"/>
    </row>
    <row r="403" spans="1:11" x14ac:dyDescent="0.2">
      <c r="A403" s="412"/>
      <c r="B403" s="413"/>
      <c r="C403" s="412"/>
      <c r="D403" s="412"/>
      <c r="E403" s="414"/>
      <c r="F403" s="77" t="s">
        <v>19</v>
      </c>
      <c r="G403" s="560"/>
      <c r="H403" s="561">
        <f>SUM(H401:H402)</f>
        <v>0</v>
      </c>
      <c r="I403" s="562">
        <f>SUM(I401:I402)</f>
        <v>0</v>
      </c>
      <c r="J403" s="562">
        <f>SUM(J401:J402)</f>
        <v>0</v>
      </c>
      <c r="K403" s="387"/>
    </row>
    <row r="404" spans="1:11" x14ac:dyDescent="0.2">
      <c r="A404" s="412"/>
      <c r="B404" s="413"/>
      <c r="C404" s="412"/>
      <c r="D404" s="412"/>
      <c r="E404" s="414"/>
      <c r="F404" s="431"/>
      <c r="G404" s="634"/>
      <c r="H404" s="629"/>
      <c r="I404" s="630"/>
      <c r="J404" s="630"/>
      <c r="K404" s="435"/>
    </row>
    <row r="405" spans="1:11" x14ac:dyDescent="0.2">
      <c r="A405" s="601"/>
      <c r="B405" s="430" t="s">
        <v>384</v>
      </c>
      <c r="C405" s="601"/>
      <c r="D405" s="601"/>
      <c r="E405" s="602"/>
      <c r="F405" s="603"/>
      <c r="G405" s="601"/>
      <c r="H405" s="603"/>
      <c r="I405" s="603"/>
      <c r="J405" s="603"/>
      <c r="K405" s="435"/>
    </row>
    <row r="406" spans="1:11" ht="36" x14ac:dyDescent="0.2">
      <c r="A406" s="436" t="s">
        <v>1</v>
      </c>
      <c r="B406" s="436" t="s">
        <v>2</v>
      </c>
      <c r="C406" s="437" t="s">
        <v>3</v>
      </c>
      <c r="D406" s="436" t="s">
        <v>4</v>
      </c>
      <c r="E406" s="438" t="s">
        <v>5</v>
      </c>
      <c r="F406" s="439" t="s">
        <v>6</v>
      </c>
      <c r="G406" s="440" t="s">
        <v>7</v>
      </c>
      <c r="H406" s="441" t="s">
        <v>8</v>
      </c>
      <c r="I406" s="442" t="s">
        <v>9</v>
      </c>
      <c r="J406" s="442" t="s">
        <v>10</v>
      </c>
      <c r="K406" s="429" t="s">
        <v>11</v>
      </c>
    </row>
    <row r="407" spans="1:11" ht="72" x14ac:dyDescent="0.2">
      <c r="A407" s="386">
        <v>1</v>
      </c>
      <c r="B407" s="387" t="s">
        <v>317</v>
      </c>
      <c r="C407" s="635"/>
      <c r="D407" s="553" t="s">
        <v>14</v>
      </c>
      <c r="E407" s="555">
        <v>60</v>
      </c>
      <c r="F407" s="497">
        <v>0</v>
      </c>
      <c r="G407" s="636">
        <v>0.08</v>
      </c>
      <c r="H407" s="637">
        <f>F407*E407</f>
        <v>0</v>
      </c>
      <c r="I407" s="638">
        <f>ROUND((H407*G407),2)</f>
        <v>0</v>
      </c>
      <c r="J407" s="638">
        <f>H407+I407</f>
        <v>0</v>
      </c>
      <c r="K407" s="639"/>
    </row>
    <row r="408" spans="1:11" x14ac:dyDescent="0.2">
      <c r="A408" s="412"/>
      <c r="B408" s="413"/>
      <c r="C408" s="412"/>
      <c r="D408" s="412"/>
      <c r="E408" s="414"/>
      <c r="F408" s="77" t="s">
        <v>111</v>
      </c>
      <c r="G408" s="560"/>
      <c r="H408" s="561">
        <f>SUM(H407:H407)</f>
        <v>0</v>
      </c>
      <c r="I408" s="562">
        <f>SUM(I407:I407)</f>
        <v>0</v>
      </c>
      <c r="J408" s="562">
        <f>SUM(J407:J407)</f>
        <v>0</v>
      </c>
      <c r="K408" s="387"/>
    </row>
    <row r="409" spans="1:11" x14ac:dyDescent="0.2">
      <c r="A409" s="412"/>
      <c r="B409" s="413"/>
      <c r="C409" s="412"/>
      <c r="D409" s="412"/>
      <c r="E409" s="414"/>
      <c r="F409" s="431"/>
      <c r="G409" s="634"/>
      <c r="H409" s="629"/>
      <c r="I409" s="630"/>
      <c r="J409" s="630"/>
      <c r="K409" s="413"/>
    </row>
    <row r="410" spans="1:11" x14ac:dyDescent="0.2">
      <c r="A410" s="601"/>
      <c r="B410" s="430" t="s">
        <v>385</v>
      </c>
      <c r="C410" s="601"/>
      <c r="D410" s="601"/>
      <c r="E410" s="602"/>
      <c r="F410" s="603"/>
      <c r="G410" s="601"/>
      <c r="H410" s="603"/>
      <c r="I410" s="603"/>
      <c r="J410" s="603"/>
      <c r="K410" s="435"/>
    </row>
    <row r="411" spans="1:11" ht="36" x14ac:dyDescent="0.2">
      <c r="A411" s="436" t="s">
        <v>1</v>
      </c>
      <c r="B411" s="436" t="s">
        <v>2</v>
      </c>
      <c r="C411" s="437" t="s">
        <v>3</v>
      </c>
      <c r="D411" s="436" t="s">
        <v>4</v>
      </c>
      <c r="E411" s="438" t="s">
        <v>5</v>
      </c>
      <c r="F411" s="439" t="s">
        <v>318</v>
      </c>
      <c r="G411" s="440" t="s">
        <v>7</v>
      </c>
      <c r="H411" s="441" t="s">
        <v>8</v>
      </c>
      <c r="I411" s="442" t="s">
        <v>9</v>
      </c>
      <c r="J411" s="442" t="s">
        <v>10</v>
      </c>
      <c r="K411" s="429" t="s">
        <v>11</v>
      </c>
    </row>
    <row r="412" spans="1:11" ht="72" x14ac:dyDescent="0.2">
      <c r="A412" s="553">
        <v>1</v>
      </c>
      <c r="B412" s="554" t="s">
        <v>319</v>
      </c>
      <c r="C412" s="553"/>
      <c r="D412" s="553" t="s">
        <v>93</v>
      </c>
      <c r="E412" s="555">
        <v>60</v>
      </c>
      <c r="F412" s="556">
        <v>0</v>
      </c>
      <c r="G412" s="447">
        <v>0.08</v>
      </c>
      <c r="H412" s="557">
        <f>F412*E412</f>
        <v>0</v>
      </c>
      <c r="I412" s="558">
        <f>ROUND((H412*G412),2)</f>
        <v>0</v>
      </c>
      <c r="J412" s="558">
        <f>H412+I412</f>
        <v>0</v>
      </c>
      <c r="K412" s="559">
        <v>2</v>
      </c>
    </row>
    <row r="413" spans="1:11" x14ac:dyDescent="0.2">
      <c r="A413" s="553">
        <v>2</v>
      </c>
      <c r="B413" s="554" t="s">
        <v>320</v>
      </c>
      <c r="C413" s="553"/>
      <c r="D413" s="553" t="s">
        <v>93</v>
      </c>
      <c r="E413" s="555">
        <v>130</v>
      </c>
      <c r="F413" s="556">
        <v>0</v>
      </c>
      <c r="G413" s="447">
        <v>0.08</v>
      </c>
      <c r="H413" s="557">
        <f>F413*E413</f>
        <v>0</v>
      </c>
      <c r="I413" s="558">
        <f>ROUND((H413*G413),2)</f>
        <v>0</v>
      </c>
      <c r="J413" s="558">
        <f>H413+I413</f>
        <v>0</v>
      </c>
      <c r="K413" s="559">
        <v>2</v>
      </c>
    </row>
    <row r="414" spans="1:11" x14ac:dyDescent="0.2">
      <c r="A414" s="553">
        <v>3</v>
      </c>
      <c r="B414" s="554" t="s">
        <v>321</v>
      </c>
      <c r="C414" s="553"/>
      <c r="D414" s="553" t="s">
        <v>93</v>
      </c>
      <c r="E414" s="555">
        <v>40</v>
      </c>
      <c r="F414" s="556">
        <v>0</v>
      </c>
      <c r="G414" s="447">
        <v>0.08</v>
      </c>
      <c r="H414" s="557">
        <f>F414*E414</f>
        <v>0</v>
      </c>
      <c r="I414" s="558">
        <f>ROUND((H414*G414),2)</f>
        <v>0</v>
      </c>
      <c r="J414" s="558">
        <f>H414+I414</f>
        <v>0</v>
      </c>
      <c r="K414" s="559">
        <v>2</v>
      </c>
    </row>
    <row r="415" spans="1:11" x14ac:dyDescent="0.2">
      <c r="A415" s="412"/>
      <c r="B415" s="413"/>
      <c r="C415" s="412"/>
      <c r="D415" s="412"/>
      <c r="E415" s="414"/>
      <c r="F415" s="77" t="s">
        <v>111</v>
      </c>
      <c r="G415" s="560"/>
      <c r="H415" s="561">
        <f>SUM(H412:H414)</f>
        <v>0</v>
      </c>
      <c r="I415" s="562">
        <f>SUM(I412:I414)</f>
        <v>0</v>
      </c>
      <c r="J415" s="562">
        <f>SUM(J412:J414)</f>
        <v>0</v>
      </c>
      <c r="K415" s="413"/>
    </row>
    <row r="416" spans="1:11" x14ac:dyDescent="0.2">
      <c r="A416" s="412"/>
      <c r="B416" s="413"/>
      <c r="C416" s="412"/>
      <c r="D416" s="412"/>
      <c r="E416" s="414"/>
      <c r="F416" s="431"/>
      <c r="G416" s="634"/>
      <c r="H416" s="629"/>
      <c r="I416" s="630"/>
      <c r="J416" s="630"/>
      <c r="K416" s="413"/>
    </row>
    <row r="417" spans="1:14" x14ac:dyDescent="0.2">
      <c r="A417" s="601"/>
      <c r="B417" s="430" t="s">
        <v>386</v>
      </c>
      <c r="C417" s="601"/>
      <c r="D417" s="601"/>
      <c r="E417" s="602"/>
      <c r="F417" s="603"/>
      <c r="G417" s="601"/>
      <c r="H417" s="603"/>
      <c r="I417" s="603"/>
      <c r="J417" s="603"/>
      <c r="K417" s="435"/>
    </row>
    <row r="418" spans="1:14" ht="36" x14ac:dyDescent="0.2">
      <c r="A418" s="436" t="s">
        <v>1</v>
      </c>
      <c r="B418" s="436" t="s">
        <v>2</v>
      </c>
      <c r="C418" s="437" t="s">
        <v>3</v>
      </c>
      <c r="D418" s="436" t="s">
        <v>4</v>
      </c>
      <c r="E418" s="438" t="s">
        <v>5</v>
      </c>
      <c r="F418" s="439" t="s">
        <v>6</v>
      </c>
      <c r="G418" s="440" t="s">
        <v>7</v>
      </c>
      <c r="H418" s="441" t="s">
        <v>8</v>
      </c>
      <c r="I418" s="442" t="s">
        <v>9</v>
      </c>
      <c r="J418" s="442" t="s">
        <v>10</v>
      </c>
      <c r="K418" s="429" t="s">
        <v>11</v>
      </c>
    </row>
    <row r="419" spans="1:14" ht="84" x14ac:dyDescent="0.2">
      <c r="A419" s="386">
        <v>1</v>
      </c>
      <c r="B419" s="526" t="s">
        <v>322</v>
      </c>
      <c r="C419" s="635"/>
      <c r="D419" s="553" t="s">
        <v>14</v>
      </c>
      <c r="E419" s="555">
        <v>800</v>
      </c>
      <c r="F419" s="640">
        <v>0</v>
      </c>
      <c r="G419" s="447">
        <v>0.08</v>
      </c>
      <c r="H419" s="391">
        <f>F419*E419</f>
        <v>0</v>
      </c>
      <c r="I419" s="392">
        <f>ROUND((H419*G419),2)</f>
        <v>0</v>
      </c>
      <c r="J419" s="392">
        <f>H419+I419</f>
        <v>0</v>
      </c>
      <c r="K419" s="387"/>
    </row>
    <row r="420" spans="1:14" x14ac:dyDescent="0.2">
      <c r="A420" s="601"/>
      <c r="B420" s="435"/>
      <c r="C420" s="601"/>
      <c r="D420" s="601"/>
      <c r="E420" s="602"/>
      <c r="F420" s="77" t="s">
        <v>111</v>
      </c>
      <c r="G420" s="524"/>
      <c r="H420" s="285">
        <f>SUM(H419)</f>
        <v>0</v>
      </c>
      <c r="I420" s="285">
        <f>SUM(I419)</f>
        <v>0</v>
      </c>
      <c r="J420" s="285">
        <f>SUM(J419)</f>
        <v>0</v>
      </c>
      <c r="K420" s="387"/>
    </row>
    <row r="421" spans="1:14" x14ac:dyDescent="0.2">
      <c r="A421" s="601"/>
      <c r="B421" s="435"/>
      <c r="C421" s="601"/>
      <c r="D421" s="601"/>
      <c r="E421" s="602"/>
      <c r="F421" s="431"/>
      <c r="G421" s="601"/>
      <c r="H421" s="641"/>
      <c r="I421" s="641"/>
      <c r="J421" s="641"/>
      <c r="K421" s="435"/>
    </row>
    <row r="422" spans="1:14" x14ac:dyDescent="0.2">
      <c r="A422" s="601"/>
      <c r="B422" s="430" t="s">
        <v>387</v>
      </c>
      <c r="C422" s="601"/>
      <c r="D422" s="601"/>
      <c r="E422" s="602"/>
      <c r="F422" s="603"/>
      <c r="G422" s="601"/>
      <c r="H422" s="603"/>
      <c r="I422" s="603"/>
      <c r="J422" s="603"/>
      <c r="K422" s="435"/>
    </row>
    <row r="423" spans="1:14" ht="36" x14ac:dyDescent="0.2">
      <c r="A423" s="436" t="s">
        <v>1</v>
      </c>
      <c r="B423" s="436" t="s">
        <v>2</v>
      </c>
      <c r="C423" s="437" t="s">
        <v>3</v>
      </c>
      <c r="D423" s="436" t="s">
        <v>4</v>
      </c>
      <c r="E423" s="438" t="s">
        <v>5</v>
      </c>
      <c r="F423" s="439" t="s">
        <v>6</v>
      </c>
      <c r="G423" s="440" t="s">
        <v>7</v>
      </c>
      <c r="H423" s="441" t="s">
        <v>8</v>
      </c>
      <c r="I423" s="442" t="s">
        <v>9</v>
      </c>
      <c r="J423" s="442" t="s">
        <v>10</v>
      </c>
      <c r="K423" s="429" t="s">
        <v>11</v>
      </c>
    </row>
    <row r="424" spans="1:14" ht="48" x14ac:dyDescent="0.2">
      <c r="A424" s="386">
        <v>1</v>
      </c>
      <c r="B424" s="387" t="s">
        <v>323</v>
      </c>
      <c r="C424" s="388"/>
      <c r="D424" s="386" t="s">
        <v>299</v>
      </c>
      <c r="E424" s="67">
        <v>50</v>
      </c>
      <c r="F424" s="389">
        <v>0</v>
      </c>
      <c r="G424" s="447">
        <v>0.08</v>
      </c>
      <c r="H424" s="391">
        <f>F424*E424</f>
        <v>0</v>
      </c>
      <c r="I424" s="392">
        <f>ROUND((H424*G424),2)</f>
        <v>0</v>
      </c>
      <c r="J424" s="392">
        <f>H424+I424</f>
        <v>0</v>
      </c>
      <c r="K424" s="54">
        <v>1</v>
      </c>
    </row>
    <row r="425" spans="1:14" ht="48" x14ac:dyDescent="0.2">
      <c r="A425" s="386">
        <v>2</v>
      </c>
      <c r="B425" s="387" t="s">
        <v>324</v>
      </c>
      <c r="C425" s="388"/>
      <c r="D425" s="386" t="s">
        <v>299</v>
      </c>
      <c r="E425" s="67">
        <v>20</v>
      </c>
      <c r="F425" s="389">
        <v>0</v>
      </c>
      <c r="G425" s="447">
        <v>0.08</v>
      </c>
      <c r="H425" s="391">
        <f>F425*E425</f>
        <v>0</v>
      </c>
      <c r="I425" s="392">
        <f>ROUND((H425*G425),2)</f>
        <v>0</v>
      </c>
      <c r="J425" s="392">
        <f>H425+I425</f>
        <v>0</v>
      </c>
      <c r="K425" s="54"/>
    </row>
    <row r="426" spans="1:14" x14ac:dyDescent="0.2">
      <c r="A426" s="601"/>
      <c r="B426" s="435"/>
      <c r="C426" s="601"/>
      <c r="D426" s="601"/>
      <c r="E426" s="602"/>
      <c r="F426" s="407" t="s">
        <v>111</v>
      </c>
      <c r="G426" s="524"/>
      <c r="H426" s="285">
        <f>SUM(H424:H425)</f>
        <v>0</v>
      </c>
      <c r="I426" s="285">
        <f>SUM(I424:I425)</f>
        <v>0</v>
      </c>
      <c r="J426" s="285">
        <f>SUM(J424:J425)</f>
        <v>0</v>
      </c>
      <c r="K426" s="387"/>
    </row>
    <row r="427" spans="1:14" x14ac:dyDescent="0.2">
      <c r="B427" s="4"/>
      <c r="F427" s="284"/>
      <c r="H427" s="368"/>
      <c r="I427" s="368"/>
      <c r="J427" s="368"/>
    </row>
    <row r="428" spans="1:14" ht="15.75" x14ac:dyDescent="0.2">
      <c r="A428" s="121"/>
      <c r="B428" s="453" t="s">
        <v>388</v>
      </c>
      <c r="C428" s="121"/>
      <c r="D428" s="121"/>
      <c r="E428" s="123"/>
      <c r="F428" s="666"/>
      <c r="G428" s="121"/>
      <c r="H428" s="666"/>
      <c r="I428" s="666"/>
      <c r="J428" s="666"/>
      <c r="N428" s="369"/>
    </row>
    <row r="429" spans="1:14" ht="36" x14ac:dyDescent="0.2">
      <c r="A429" s="457" t="s">
        <v>1</v>
      </c>
      <c r="B429" s="457" t="s">
        <v>2</v>
      </c>
      <c r="C429" s="458" t="s">
        <v>3</v>
      </c>
      <c r="D429" s="457" t="s">
        <v>4</v>
      </c>
      <c r="E429" s="459" t="s">
        <v>5</v>
      </c>
      <c r="F429" s="460" t="s">
        <v>6</v>
      </c>
      <c r="G429" s="461" t="s">
        <v>7</v>
      </c>
      <c r="H429" s="462" t="s">
        <v>8</v>
      </c>
      <c r="I429" s="463" t="s">
        <v>9</v>
      </c>
      <c r="J429" s="463" t="s">
        <v>10</v>
      </c>
      <c r="K429" s="24" t="s">
        <v>11</v>
      </c>
    </row>
    <row r="430" spans="1:14" x14ac:dyDescent="0.2">
      <c r="A430" s="140">
        <v>1</v>
      </c>
      <c r="B430" s="124" t="s">
        <v>325</v>
      </c>
      <c r="C430" s="140"/>
      <c r="D430" s="143" t="s">
        <v>14</v>
      </c>
      <c r="E430" s="144">
        <v>300</v>
      </c>
      <c r="F430" s="373">
        <v>0</v>
      </c>
      <c r="G430" s="361">
        <v>0.08</v>
      </c>
      <c r="H430" s="362">
        <f>F430*E430</f>
        <v>0</v>
      </c>
      <c r="I430" s="363">
        <f>ROUND((H430*G430),2)</f>
        <v>0</v>
      </c>
      <c r="J430" s="363">
        <f>H430+I430</f>
        <v>0</v>
      </c>
      <c r="K430" s="165"/>
    </row>
    <row r="431" spans="1:14" ht="24" x14ac:dyDescent="0.2">
      <c r="A431" s="140">
        <v>2</v>
      </c>
      <c r="B431" s="124" t="s">
        <v>326</v>
      </c>
      <c r="C431" s="140"/>
      <c r="D431" s="143" t="s">
        <v>14</v>
      </c>
      <c r="E431" s="144">
        <v>200</v>
      </c>
      <c r="F431" s="373">
        <v>0</v>
      </c>
      <c r="G431" s="361">
        <v>0.08</v>
      </c>
      <c r="H431" s="362">
        <f>F431*E431</f>
        <v>0</v>
      </c>
      <c r="I431" s="363">
        <f>ROUND((H431*G431),2)</f>
        <v>0</v>
      </c>
      <c r="J431" s="363">
        <f>H431+I431</f>
        <v>0</v>
      </c>
      <c r="K431" s="165"/>
    </row>
    <row r="432" spans="1:14" x14ac:dyDescent="0.2">
      <c r="A432" s="121"/>
      <c r="B432" s="456"/>
      <c r="C432" s="121"/>
      <c r="D432" s="121"/>
      <c r="E432" s="123"/>
      <c r="F432" s="400" t="s">
        <v>111</v>
      </c>
      <c r="H432" s="464">
        <f>SUM(H430)</f>
        <v>0</v>
      </c>
      <c r="I432" s="464">
        <f>SUM(I430)</f>
        <v>0</v>
      </c>
      <c r="J432" s="464">
        <f>SUM(J430)</f>
        <v>0</v>
      </c>
      <c r="K432" s="165"/>
    </row>
    <row r="433" spans="1:11" x14ac:dyDescent="0.2">
      <c r="B433" s="4"/>
      <c r="F433" s="284"/>
      <c r="H433" s="368"/>
      <c r="I433" s="368"/>
      <c r="J433" s="368"/>
    </row>
    <row r="434" spans="1:11" x14ac:dyDescent="0.2">
      <c r="A434" s="121"/>
      <c r="B434" s="453" t="s">
        <v>389</v>
      </c>
      <c r="C434" s="121"/>
      <c r="D434" s="121"/>
      <c r="E434" s="123"/>
      <c r="F434" s="454"/>
      <c r="G434" s="121"/>
      <c r="H434" s="455"/>
      <c r="I434" s="455"/>
      <c r="J434" s="455"/>
      <c r="K434" s="456"/>
    </row>
    <row r="435" spans="1:11" ht="36" x14ac:dyDescent="0.2">
      <c r="A435" s="457" t="s">
        <v>1</v>
      </c>
      <c r="B435" s="457" t="s">
        <v>2</v>
      </c>
      <c r="C435" s="458" t="s">
        <v>3</v>
      </c>
      <c r="D435" s="457" t="s">
        <v>4</v>
      </c>
      <c r="E435" s="459" t="s">
        <v>5</v>
      </c>
      <c r="F435" s="460" t="s">
        <v>6</v>
      </c>
      <c r="G435" s="461" t="s">
        <v>7</v>
      </c>
      <c r="H435" s="462" t="s">
        <v>8</v>
      </c>
      <c r="I435" s="463" t="s">
        <v>9</v>
      </c>
      <c r="J435" s="463" t="s">
        <v>10</v>
      </c>
      <c r="K435" s="24" t="s">
        <v>11</v>
      </c>
    </row>
    <row r="436" spans="1:11" ht="36" x14ac:dyDescent="0.2">
      <c r="A436" s="140">
        <v>1</v>
      </c>
      <c r="B436" s="124" t="s">
        <v>327</v>
      </c>
      <c r="C436" s="140"/>
      <c r="D436" s="140" t="s">
        <v>328</v>
      </c>
      <c r="E436" s="102">
        <v>24</v>
      </c>
      <c r="F436" s="373">
        <v>0</v>
      </c>
      <c r="G436" s="361">
        <v>0.08</v>
      </c>
      <c r="H436" s="374">
        <f t="shared" ref="H436:H442" si="50">F436*E436</f>
        <v>0</v>
      </c>
      <c r="I436" s="375">
        <f t="shared" ref="I436:I442" si="51">ROUND((H436*G436),2)</f>
        <v>0</v>
      </c>
      <c r="J436" s="375">
        <f t="shared" ref="J436:J442" si="52">H436+I436</f>
        <v>0</v>
      </c>
      <c r="K436" s="124"/>
    </row>
    <row r="437" spans="1:11" ht="36" x14ac:dyDescent="0.2">
      <c r="A437" s="140">
        <v>2</v>
      </c>
      <c r="B437" s="124" t="s">
        <v>329</v>
      </c>
      <c r="C437" s="140"/>
      <c r="D437" s="140" t="s">
        <v>328</v>
      </c>
      <c r="E437" s="102">
        <v>12</v>
      </c>
      <c r="F437" s="373">
        <v>0</v>
      </c>
      <c r="G437" s="361">
        <v>0.08</v>
      </c>
      <c r="H437" s="374">
        <f t="shared" si="50"/>
        <v>0</v>
      </c>
      <c r="I437" s="375">
        <f t="shared" si="51"/>
        <v>0</v>
      </c>
      <c r="J437" s="375">
        <f t="shared" si="52"/>
        <v>0</v>
      </c>
      <c r="K437" s="124"/>
    </row>
    <row r="438" spans="1:11" ht="24" x14ac:dyDescent="0.2">
      <c r="A438" s="140">
        <v>3</v>
      </c>
      <c r="B438" s="124" t="s">
        <v>330</v>
      </c>
      <c r="C438" s="140"/>
      <c r="D438" s="140" t="s">
        <v>328</v>
      </c>
      <c r="E438" s="102">
        <v>10</v>
      </c>
      <c r="F438" s="373">
        <v>0</v>
      </c>
      <c r="G438" s="361">
        <v>0.08</v>
      </c>
      <c r="H438" s="374">
        <f t="shared" si="50"/>
        <v>0</v>
      </c>
      <c r="I438" s="375">
        <f t="shared" si="51"/>
        <v>0</v>
      </c>
      <c r="J438" s="375">
        <f t="shared" si="52"/>
        <v>0</v>
      </c>
      <c r="K438" s="124"/>
    </row>
    <row r="439" spans="1:11" ht="24" x14ac:dyDescent="0.2">
      <c r="A439" s="140">
        <v>4</v>
      </c>
      <c r="B439" s="124" t="s">
        <v>331</v>
      </c>
      <c r="C439" s="140"/>
      <c r="D439" s="140" t="s">
        <v>328</v>
      </c>
      <c r="E439" s="102">
        <v>10</v>
      </c>
      <c r="F439" s="373">
        <v>0</v>
      </c>
      <c r="G439" s="361">
        <v>0.08</v>
      </c>
      <c r="H439" s="374">
        <f t="shared" si="50"/>
        <v>0</v>
      </c>
      <c r="I439" s="375">
        <f t="shared" si="51"/>
        <v>0</v>
      </c>
      <c r="J439" s="375">
        <f t="shared" si="52"/>
        <v>0</v>
      </c>
      <c r="K439" s="124"/>
    </row>
    <row r="440" spans="1:11" ht="24" x14ac:dyDescent="0.2">
      <c r="A440" s="140">
        <v>5</v>
      </c>
      <c r="B440" s="124" t="s">
        <v>332</v>
      </c>
      <c r="C440" s="140"/>
      <c r="D440" s="140" t="s">
        <v>328</v>
      </c>
      <c r="E440" s="102">
        <v>10</v>
      </c>
      <c r="F440" s="373">
        <v>0</v>
      </c>
      <c r="G440" s="361">
        <v>0.08</v>
      </c>
      <c r="H440" s="374">
        <f t="shared" si="50"/>
        <v>0</v>
      </c>
      <c r="I440" s="375">
        <f t="shared" si="51"/>
        <v>0</v>
      </c>
      <c r="J440" s="375">
        <f t="shared" si="52"/>
        <v>0</v>
      </c>
      <c r="K440" s="124"/>
    </row>
    <row r="441" spans="1:11" x14ac:dyDescent="0.2">
      <c r="A441" s="140">
        <v>6</v>
      </c>
      <c r="B441" s="124" t="s">
        <v>333</v>
      </c>
      <c r="C441" s="140"/>
      <c r="D441" s="140" t="s">
        <v>328</v>
      </c>
      <c r="E441" s="102">
        <v>24</v>
      </c>
      <c r="F441" s="373">
        <v>0</v>
      </c>
      <c r="G441" s="361">
        <v>0.08</v>
      </c>
      <c r="H441" s="374">
        <f t="shared" si="50"/>
        <v>0</v>
      </c>
      <c r="I441" s="375">
        <f t="shared" si="51"/>
        <v>0</v>
      </c>
      <c r="J441" s="375">
        <f t="shared" si="52"/>
        <v>0</v>
      </c>
      <c r="K441" s="124"/>
    </row>
    <row r="442" spans="1:11" x14ac:dyDescent="0.2">
      <c r="A442" s="140">
        <v>7</v>
      </c>
      <c r="B442" s="124" t="s">
        <v>334</v>
      </c>
      <c r="C442" s="140"/>
      <c r="D442" s="140" t="s">
        <v>328</v>
      </c>
      <c r="E442" s="102">
        <v>24</v>
      </c>
      <c r="F442" s="373">
        <v>0</v>
      </c>
      <c r="G442" s="361">
        <v>0.08</v>
      </c>
      <c r="H442" s="374">
        <f t="shared" si="50"/>
        <v>0</v>
      </c>
      <c r="I442" s="375">
        <f t="shared" si="51"/>
        <v>0</v>
      </c>
      <c r="J442" s="375">
        <f t="shared" si="52"/>
        <v>0</v>
      </c>
      <c r="K442" s="124"/>
    </row>
    <row r="443" spans="1:11" x14ac:dyDescent="0.2">
      <c r="A443" s="122"/>
      <c r="B443" s="398"/>
      <c r="C443" s="122"/>
      <c r="D443" s="122"/>
      <c r="E443" s="399"/>
      <c r="F443" s="400" t="s">
        <v>111</v>
      </c>
      <c r="G443" s="401"/>
      <c r="H443" s="402">
        <f>SUM(H436:H442)</f>
        <v>0</v>
      </c>
      <c r="I443" s="403">
        <f>SUM(I436:I442)</f>
        <v>0</v>
      </c>
      <c r="J443" s="403">
        <f>SUM(J436:J442)</f>
        <v>0</v>
      </c>
      <c r="K443" s="124"/>
    </row>
    <row r="444" spans="1:11" x14ac:dyDescent="0.2">
      <c r="A444" s="121"/>
      <c r="B444" s="453"/>
      <c r="C444" s="121"/>
      <c r="D444" s="121"/>
      <c r="E444" s="123"/>
      <c r="F444" s="454"/>
      <c r="G444" s="121"/>
      <c r="H444" s="455"/>
      <c r="I444" s="455"/>
      <c r="J444" s="455"/>
      <c r="K444" s="456"/>
    </row>
    <row r="445" spans="1:11" x14ac:dyDescent="0.2">
      <c r="A445" s="122"/>
      <c r="B445" s="426" t="s">
        <v>390</v>
      </c>
      <c r="C445" s="122"/>
      <c r="D445" s="122"/>
      <c r="E445" s="399"/>
      <c r="F445" s="454"/>
      <c r="G445" s="122"/>
      <c r="H445" s="455"/>
      <c r="I445" s="455"/>
      <c r="J445" s="455"/>
      <c r="K445" s="398"/>
    </row>
    <row r="446" spans="1:11" ht="36" x14ac:dyDescent="0.2">
      <c r="A446" s="457" t="s">
        <v>1</v>
      </c>
      <c r="B446" s="457" t="s">
        <v>2</v>
      </c>
      <c r="C446" s="458" t="s">
        <v>3</v>
      </c>
      <c r="D446" s="457" t="s">
        <v>4</v>
      </c>
      <c r="E446" s="459" t="s">
        <v>5</v>
      </c>
      <c r="F446" s="460" t="s">
        <v>6</v>
      </c>
      <c r="G446" s="461" t="s">
        <v>7</v>
      </c>
      <c r="H446" s="462" t="s">
        <v>8</v>
      </c>
      <c r="I446" s="463" t="s">
        <v>9</v>
      </c>
      <c r="J446" s="463" t="s">
        <v>10</v>
      </c>
      <c r="K446" s="24" t="s">
        <v>11</v>
      </c>
    </row>
    <row r="447" spans="1:11" ht="24" x14ac:dyDescent="0.2">
      <c r="A447" s="140">
        <v>1</v>
      </c>
      <c r="B447" s="124" t="s">
        <v>335</v>
      </c>
      <c r="C447" s="142"/>
      <c r="D447" s="143" t="s">
        <v>14</v>
      </c>
      <c r="E447" s="144">
        <v>50</v>
      </c>
      <c r="F447" s="373">
        <v>0</v>
      </c>
      <c r="G447" s="361">
        <v>0.08</v>
      </c>
      <c r="H447" s="374">
        <f>F447*E447</f>
        <v>0</v>
      </c>
      <c r="I447" s="375">
        <f>ROUND((H447*G447),2)</f>
        <v>0</v>
      </c>
      <c r="J447" s="375">
        <f>H447+I447</f>
        <v>0</v>
      </c>
      <c r="K447" s="376"/>
    </row>
    <row r="448" spans="1:11" x14ac:dyDescent="0.2">
      <c r="A448" s="140"/>
      <c r="B448" s="124"/>
      <c r="C448" s="140"/>
      <c r="D448" s="143"/>
      <c r="E448" s="144"/>
      <c r="F448" s="97" t="s">
        <v>111</v>
      </c>
      <c r="G448" s="422"/>
      <c r="H448" s="402">
        <f>SUM(H447:H447)</f>
        <v>0</v>
      </c>
      <c r="I448" s="403">
        <f>SUM(I447:I447)</f>
        <v>0</v>
      </c>
      <c r="J448" s="403">
        <f>SUM(J447:J447)</f>
        <v>0</v>
      </c>
      <c r="K448" s="376"/>
    </row>
    <row r="449" spans="1:11" x14ac:dyDescent="0.2">
      <c r="A449" s="125"/>
      <c r="B449" s="81"/>
      <c r="C449" s="125"/>
      <c r="D449" s="125"/>
      <c r="E449" s="158"/>
      <c r="F449" s="284"/>
      <c r="G449" s="370"/>
      <c r="H449" s="377"/>
      <c r="I449" s="378"/>
      <c r="J449" s="378"/>
      <c r="K449" s="81"/>
    </row>
    <row r="450" spans="1:11" x14ac:dyDescent="0.2">
      <c r="A450" s="412"/>
      <c r="B450" s="430" t="s">
        <v>391</v>
      </c>
      <c r="C450" s="412"/>
      <c r="D450" s="412"/>
      <c r="E450" s="414"/>
      <c r="F450" s="431"/>
      <c r="G450" s="432"/>
      <c r="H450" s="433"/>
      <c r="I450" s="434"/>
      <c r="J450" s="434"/>
      <c r="K450" s="435"/>
    </row>
    <row r="451" spans="1:11" ht="36" x14ac:dyDescent="0.2">
      <c r="A451" s="436" t="s">
        <v>1</v>
      </c>
      <c r="B451" s="436" t="s">
        <v>2</v>
      </c>
      <c r="C451" s="437" t="s">
        <v>3</v>
      </c>
      <c r="D451" s="436" t="s">
        <v>4</v>
      </c>
      <c r="E451" s="438" t="s">
        <v>5</v>
      </c>
      <c r="F451" s="439" t="s">
        <v>6</v>
      </c>
      <c r="G451" s="440" t="s">
        <v>7</v>
      </c>
      <c r="H451" s="441" t="s">
        <v>8</v>
      </c>
      <c r="I451" s="442" t="s">
        <v>9</v>
      </c>
      <c r="J451" s="442" t="s">
        <v>10</v>
      </c>
      <c r="K451" s="429" t="s">
        <v>11</v>
      </c>
    </row>
    <row r="452" spans="1:11" ht="60" x14ac:dyDescent="0.2">
      <c r="A452" s="386">
        <v>1</v>
      </c>
      <c r="B452" s="387" t="s">
        <v>336</v>
      </c>
      <c r="C452" s="388"/>
      <c r="D452" s="386" t="s">
        <v>14</v>
      </c>
      <c r="E452" s="67">
        <v>10</v>
      </c>
      <c r="F452" s="389">
        <v>0</v>
      </c>
      <c r="G452" s="443">
        <v>0.08</v>
      </c>
      <c r="H452" s="391">
        <f>F452*E452</f>
        <v>0</v>
      </c>
      <c r="I452" s="392">
        <f>ROUND((H452*G452),2)</f>
        <v>0</v>
      </c>
      <c r="J452" s="392">
        <f>H452+I452</f>
        <v>0</v>
      </c>
      <c r="K452" s="444"/>
    </row>
    <row r="453" spans="1:11" x14ac:dyDescent="0.2">
      <c r="A453" s="412"/>
      <c r="B453" s="413"/>
      <c r="C453" s="412"/>
      <c r="D453" s="412"/>
      <c r="E453" s="414"/>
      <c r="F453" s="407" t="s">
        <v>111</v>
      </c>
      <c r="G453" s="452"/>
      <c r="H453" s="409">
        <f>SUM(H452)</f>
        <v>0</v>
      </c>
      <c r="I453" s="410">
        <f>SUM(I452)</f>
        <v>0</v>
      </c>
      <c r="J453" s="410">
        <f>SUM(J452)</f>
        <v>0</v>
      </c>
      <c r="K453" s="413"/>
    </row>
    <row r="454" spans="1:11" x14ac:dyDescent="0.2">
      <c r="A454" s="412"/>
      <c r="B454" s="413"/>
      <c r="C454" s="412"/>
      <c r="D454" s="412"/>
      <c r="E454" s="414"/>
      <c r="F454" s="431"/>
      <c r="G454" s="432"/>
      <c r="H454" s="433"/>
      <c r="I454" s="434"/>
      <c r="J454" s="434"/>
      <c r="K454" s="435"/>
    </row>
    <row r="455" spans="1:11" x14ac:dyDescent="0.2">
      <c r="A455" s="412"/>
      <c r="B455" s="430" t="s">
        <v>392</v>
      </c>
      <c r="C455" s="412"/>
      <c r="D455" s="412"/>
      <c r="E455" s="414"/>
      <c r="F455" s="431"/>
      <c r="G455" s="432"/>
      <c r="H455" s="433"/>
      <c r="I455" s="434"/>
      <c r="J455" s="434"/>
      <c r="K455" s="435"/>
    </row>
    <row r="456" spans="1:11" ht="36" x14ac:dyDescent="0.2">
      <c r="A456" s="436" t="s">
        <v>1</v>
      </c>
      <c r="B456" s="436" t="s">
        <v>2</v>
      </c>
      <c r="C456" s="437" t="s">
        <v>3</v>
      </c>
      <c r="D456" s="436" t="s">
        <v>4</v>
      </c>
      <c r="E456" s="438" t="s">
        <v>5</v>
      </c>
      <c r="F456" s="439" t="s">
        <v>6</v>
      </c>
      <c r="G456" s="440" t="s">
        <v>7</v>
      </c>
      <c r="H456" s="441" t="s">
        <v>8</v>
      </c>
      <c r="I456" s="442" t="s">
        <v>9</v>
      </c>
      <c r="J456" s="442" t="s">
        <v>10</v>
      </c>
      <c r="K456" s="429" t="s">
        <v>11</v>
      </c>
    </row>
    <row r="457" spans="1:11" x14ac:dyDescent="0.2">
      <c r="A457" s="388">
        <v>1</v>
      </c>
      <c r="B457" s="445" t="s">
        <v>337</v>
      </c>
      <c r="C457" s="388"/>
      <c r="D457" s="388" t="s">
        <v>14</v>
      </c>
      <c r="E457" s="446">
        <v>10</v>
      </c>
      <c r="F457" s="389">
        <v>0</v>
      </c>
      <c r="G457" s="447">
        <v>0.08</v>
      </c>
      <c r="H457" s="391">
        <f>F457*E457</f>
        <v>0</v>
      </c>
      <c r="I457" s="392">
        <f>ROUND((H457*G457),2)</f>
        <v>0</v>
      </c>
      <c r="J457" s="392">
        <f>H457+I457</f>
        <v>0</v>
      </c>
      <c r="K457" s="387"/>
    </row>
    <row r="458" spans="1:11" x14ac:dyDescent="0.2">
      <c r="A458" s="412"/>
      <c r="B458" s="383"/>
      <c r="C458" s="412"/>
      <c r="D458" s="412"/>
      <c r="E458" s="414"/>
      <c r="F458" s="407" t="s">
        <v>111</v>
      </c>
      <c r="G458" s="452"/>
      <c r="H458" s="409">
        <f>SUM(H457:H457)</f>
        <v>0</v>
      </c>
      <c r="I458" s="410">
        <f>SUM(I457:I457)</f>
        <v>0</v>
      </c>
      <c r="J458" s="410">
        <f>SUM(J457:J457)</f>
        <v>0</v>
      </c>
      <c r="K458" s="387"/>
    </row>
    <row r="459" spans="1:11" x14ac:dyDescent="0.2">
      <c r="A459" s="412"/>
      <c r="B459" s="383"/>
      <c r="C459" s="412"/>
      <c r="D459" s="412"/>
      <c r="E459" s="414"/>
      <c r="F459" s="431"/>
      <c r="G459" s="432"/>
      <c r="H459" s="448"/>
      <c r="I459" s="449"/>
      <c r="J459" s="449"/>
      <c r="K459" s="413"/>
    </row>
    <row r="460" spans="1:11" x14ac:dyDescent="0.2">
      <c r="A460" s="412"/>
      <c r="B460" s="430" t="s">
        <v>393</v>
      </c>
      <c r="C460" s="412"/>
      <c r="D460" s="412"/>
      <c r="E460" s="414"/>
      <c r="F460" s="431"/>
      <c r="G460" s="432"/>
      <c r="H460" s="433"/>
      <c r="I460" s="434"/>
      <c r="J460" s="434"/>
      <c r="K460" s="435"/>
    </row>
    <row r="461" spans="1:11" ht="36" x14ac:dyDescent="0.2">
      <c r="A461" s="436" t="s">
        <v>1</v>
      </c>
      <c r="B461" s="436" t="s">
        <v>2</v>
      </c>
      <c r="C461" s="437" t="s">
        <v>3</v>
      </c>
      <c r="D461" s="436" t="s">
        <v>4</v>
      </c>
      <c r="E461" s="438" t="s">
        <v>5</v>
      </c>
      <c r="F461" s="439" t="s">
        <v>6</v>
      </c>
      <c r="G461" s="440" t="s">
        <v>7</v>
      </c>
      <c r="H461" s="441" t="s">
        <v>8</v>
      </c>
      <c r="I461" s="442" t="s">
        <v>9</v>
      </c>
      <c r="J461" s="442" t="s">
        <v>10</v>
      </c>
      <c r="K461" s="429" t="s">
        <v>11</v>
      </c>
    </row>
    <row r="462" spans="1:11" ht="24" x14ac:dyDescent="0.2">
      <c r="A462" s="388">
        <v>1</v>
      </c>
      <c r="B462" s="445" t="s">
        <v>370</v>
      </c>
      <c r="C462" s="388"/>
      <c r="D462" s="388" t="s">
        <v>14</v>
      </c>
      <c r="E462" s="446">
        <v>10</v>
      </c>
      <c r="F462" s="389">
        <v>0</v>
      </c>
      <c r="G462" s="447">
        <v>0.08</v>
      </c>
      <c r="H462" s="450">
        <f>F462*E462</f>
        <v>0</v>
      </c>
      <c r="I462" s="451">
        <f>ROUND((H462*G462),2)</f>
        <v>0</v>
      </c>
      <c r="J462" s="451">
        <f>H462+I462</f>
        <v>0</v>
      </c>
      <c r="K462" s="387"/>
    </row>
    <row r="463" spans="1:11" x14ac:dyDescent="0.2">
      <c r="A463" s="412"/>
      <c r="B463" s="383"/>
      <c r="C463" s="412"/>
      <c r="D463" s="412"/>
      <c r="E463" s="414"/>
      <c r="F463" s="407" t="s">
        <v>111</v>
      </c>
      <c r="G463" s="452"/>
      <c r="H463" s="409">
        <f>SUM(H462:H462)</f>
        <v>0</v>
      </c>
      <c r="I463" s="410">
        <f>SUM(I462:I462)</f>
        <v>0</v>
      </c>
      <c r="J463" s="410">
        <f>SUM(J462:J462)</f>
        <v>0</v>
      </c>
      <c r="K463" s="387"/>
    </row>
    <row r="464" spans="1:11" x14ac:dyDescent="0.2">
      <c r="A464" s="125"/>
      <c r="B464" s="382"/>
      <c r="C464" s="125"/>
      <c r="D464" s="125"/>
      <c r="E464" s="158"/>
      <c r="F464" s="284"/>
      <c r="G464" s="370"/>
      <c r="H464" s="377"/>
      <c r="I464" s="378"/>
      <c r="J464" s="378"/>
      <c r="K464" s="81"/>
    </row>
    <row r="465" spans="1:11" x14ac:dyDescent="0.2">
      <c r="A465" s="125"/>
      <c r="B465" s="356" t="s">
        <v>394</v>
      </c>
      <c r="C465" s="125"/>
      <c r="D465" s="125"/>
      <c r="E465" s="158"/>
      <c r="F465" s="284"/>
      <c r="G465" s="370"/>
      <c r="H465" s="379"/>
      <c r="I465" s="380"/>
      <c r="J465" s="380"/>
    </row>
    <row r="466" spans="1:11" ht="33.75" x14ac:dyDescent="0.2">
      <c r="A466" s="16" t="s">
        <v>1</v>
      </c>
      <c r="B466" s="16" t="s">
        <v>2</v>
      </c>
      <c r="C466" s="18" t="s">
        <v>3</v>
      </c>
      <c r="D466" s="16" t="s">
        <v>4</v>
      </c>
      <c r="E466" s="19" t="s">
        <v>5</v>
      </c>
      <c r="F466" s="20" t="s">
        <v>6</v>
      </c>
      <c r="G466" s="21" t="s">
        <v>7</v>
      </c>
      <c r="H466" s="22" t="s">
        <v>8</v>
      </c>
      <c r="I466" s="23" t="s">
        <v>9</v>
      </c>
      <c r="J466" s="23" t="s">
        <v>10</v>
      </c>
      <c r="K466" s="24" t="s">
        <v>11</v>
      </c>
    </row>
    <row r="467" spans="1:11" ht="36" x14ac:dyDescent="0.2">
      <c r="A467" s="143">
        <v>1</v>
      </c>
      <c r="B467" s="428" t="s">
        <v>338</v>
      </c>
      <c r="C467" s="140"/>
      <c r="D467" s="143" t="s">
        <v>93</v>
      </c>
      <c r="E467" s="144">
        <v>12</v>
      </c>
      <c r="F467" s="373">
        <v>0</v>
      </c>
      <c r="G467" s="361">
        <v>0.08</v>
      </c>
      <c r="H467" s="420">
        <f>F467*E467</f>
        <v>0</v>
      </c>
      <c r="I467" s="421">
        <f>ROUND((H467*G467),2)</f>
        <v>0</v>
      </c>
      <c r="J467" s="421">
        <f>H467+I467</f>
        <v>0</v>
      </c>
      <c r="K467" s="165"/>
    </row>
    <row r="468" spans="1:11" x14ac:dyDescent="0.2">
      <c r="A468" s="122"/>
      <c r="B468" s="426"/>
      <c r="C468" s="122"/>
      <c r="D468" s="122"/>
      <c r="E468" s="399"/>
      <c r="F468" s="400" t="s">
        <v>111</v>
      </c>
      <c r="G468" s="401"/>
      <c r="H468" s="402">
        <f>SUM(H467:H467)</f>
        <v>0</v>
      </c>
      <c r="I468" s="403">
        <f>SUM(I467:I467)</f>
        <v>0</v>
      </c>
      <c r="J468" s="403">
        <f>SUM(J467:J467)</f>
        <v>0</v>
      </c>
      <c r="K468" s="165"/>
    </row>
    <row r="469" spans="1:11" x14ac:dyDescent="0.2">
      <c r="A469" s="125"/>
      <c r="B469" s="382"/>
      <c r="C469" s="125"/>
      <c r="D469" s="125"/>
      <c r="E469" s="158"/>
      <c r="F469" s="284"/>
      <c r="G469" s="370"/>
      <c r="H469" s="377"/>
      <c r="I469" s="378"/>
      <c r="J469" s="378"/>
      <c r="K469" s="81"/>
    </row>
    <row r="470" spans="1:11" x14ac:dyDescent="0.2">
      <c r="A470" s="125"/>
      <c r="B470" s="356" t="s">
        <v>395</v>
      </c>
      <c r="C470" s="125"/>
      <c r="D470" s="125"/>
      <c r="E470" s="158"/>
      <c r="F470" s="284"/>
      <c r="G470" s="370"/>
      <c r="H470" s="379"/>
      <c r="I470" s="380"/>
      <c r="J470" s="380"/>
    </row>
    <row r="471" spans="1:11" ht="33.75" x14ac:dyDescent="0.2">
      <c r="A471" s="16" t="s">
        <v>1</v>
      </c>
      <c r="B471" s="16" t="s">
        <v>2</v>
      </c>
      <c r="C471" s="18" t="s">
        <v>3</v>
      </c>
      <c r="D471" s="16" t="s">
        <v>4</v>
      </c>
      <c r="E471" s="19" t="s">
        <v>5</v>
      </c>
      <c r="F471" s="20" t="s">
        <v>6</v>
      </c>
      <c r="G471" s="21" t="s">
        <v>7</v>
      </c>
      <c r="H471" s="22" t="s">
        <v>8</v>
      </c>
      <c r="I471" s="23" t="s">
        <v>9</v>
      </c>
      <c r="J471" s="23" t="s">
        <v>10</v>
      </c>
      <c r="K471" s="24" t="s">
        <v>11</v>
      </c>
    </row>
    <row r="472" spans="1:11" ht="36" x14ac:dyDescent="0.2">
      <c r="A472" s="143">
        <v>1</v>
      </c>
      <c r="B472" s="124" t="s">
        <v>339</v>
      </c>
      <c r="C472" s="140"/>
      <c r="D472" s="143" t="s">
        <v>14</v>
      </c>
      <c r="E472" s="144">
        <v>30</v>
      </c>
      <c r="F472" s="373">
        <v>0</v>
      </c>
      <c r="G472" s="361">
        <v>0.08</v>
      </c>
      <c r="H472" s="374">
        <f>F472*E472</f>
        <v>0</v>
      </c>
      <c r="I472" s="375">
        <f>ROUND((H472*G472),2)</f>
        <v>0</v>
      </c>
      <c r="J472" s="375">
        <f>H472+I472</f>
        <v>0</v>
      </c>
      <c r="K472" s="165"/>
    </row>
    <row r="473" spans="1:11" ht="36" x14ac:dyDescent="0.2">
      <c r="A473" s="143">
        <v>2</v>
      </c>
      <c r="B473" s="124" t="s">
        <v>340</v>
      </c>
      <c r="C473" s="140"/>
      <c r="D473" s="143" t="s">
        <v>14</v>
      </c>
      <c r="E473" s="144">
        <v>5</v>
      </c>
      <c r="F473" s="373">
        <v>0</v>
      </c>
      <c r="G473" s="361">
        <v>0.08</v>
      </c>
      <c r="H473" s="374">
        <f>F473*E473</f>
        <v>0</v>
      </c>
      <c r="I473" s="375">
        <f>ROUND((H473*G473),2)</f>
        <v>0</v>
      </c>
      <c r="J473" s="375">
        <f>H473+I473</f>
        <v>0</v>
      </c>
      <c r="K473" s="165"/>
    </row>
    <row r="474" spans="1:11" x14ac:dyDescent="0.2">
      <c r="A474" s="122"/>
      <c r="B474" s="398"/>
      <c r="C474" s="122"/>
      <c r="D474" s="424"/>
      <c r="E474" s="425"/>
      <c r="F474" s="400" t="s">
        <v>111</v>
      </c>
      <c r="G474" s="401"/>
      <c r="H474" s="402">
        <f>SUM(H472:H473)</f>
        <v>0</v>
      </c>
      <c r="I474" s="403">
        <f>SUM(I472:I473)</f>
        <v>0</v>
      </c>
      <c r="J474" s="403">
        <f>SUM(J472:J473)</f>
        <v>0</v>
      </c>
      <c r="K474" s="165"/>
    </row>
    <row r="475" spans="1:11" x14ac:dyDescent="0.2">
      <c r="A475" s="125"/>
      <c r="B475" s="383" t="s">
        <v>341</v>
      </c>
      <c r="C475" s="125"/>
      <c r="D475" s="125"/>
      <c r="E475" s="158"/>
      <c r="F475" s="284"/>
      <c r="G475" s="370"/>
      <c r="H475" s="379"/>
      <c r="I475" s="380"/>
      <c r="J475" s="380"/>
    </row>
    <row r="476" spans="1:11" x14ac:dyDescent="0.2">
      <c r="A476" s="125"/>
      <c r="B476" s="81"/>
      <c r="C476" s="125"/>
      <c r="D476" s="125"/>
      <c r="E476" s="158"/>
      <c r="F476" s="284"/>
      <c r="G476" s="370"/>
      <c r="H476" s="379"/>
      <c r="I476" s="380"/>
      <c r="J476" s="380"/>
    </row>
    <row r="477" spans="1:11" x14ac:dyDescent="0.2">
      <c r="A477" s="125"/>
      <c r="B477" s="81"/>
      <c r="C477" s="125"/>
      <c r="D477" s="125"/>
      <c r="E477" s="158"/>
      <c r="F477" s="284"/>
      <c r="G477" s="370"/>
      <c r="H477" s="379"/>
      <c r="I477" s="380"/>
      <c r="J477" s="380"/>
    </row>
    <row r="478" spans="1:11" x14ac:dyDescent="0.2">
      <c r="A478" s="125"/>
      <c r="B478" s="356" t="s">
        <v>396</v>
      </c>
      <c r="C478" s="125"/>
      <c r="D478" s="125"/>
      <c r="E478" s="158"/>
      <c r="F478" s="284"/>
      <c r="G478" s="370"/>
      <c r="H478" s="379"/>
      <c r="I478" s="380"/>
      <c r="J478" s="380"/>
    </row>
    <row r="479" spans="1:11" ht="33.75" x14ac:dyDescent="0.2">
      <c r="A479" s="16" t="s">
        <v>1</v>
      </c>
      <c r="B479" s="16" t="s">
        <v>2</v>
      </c>
      <c r="C479" s="18" t="s">
        <v>3</v>
      </c>
      <c r="D479" s="16" t="s">
        <v>4</v>
      </c>
      <c r="E479" s="19" t="s">
        <v>5</v>
      </c>
      <c r="F479" s="20" t="s">
        <v>6</v>
      </c>
      <c r="G479" s="21" t="s">
        <v>7</v>
      </c>
      <c r="H479" s="22" t="s">
        <v>8</v>
      </c>
      <c r="I479" s="23" t="s">
        <v>9</v>
      </c>
      <c r="J479" s="23" t="s">
        <v>10</v>
      </c>
      <c r="K479" s="24" t="s">
        <v>11</v>
      </c>
    </row>
    <row r="480" spans="1:11" x14ac:dyDescent="0.2">
      <c r="A480" s="143">
        <v>1</v>
      </c>
      <c r="B480" s="376" t="s">
        <v>342</v>
      </c>
      <c r="C480" s="143"/>
      <c r="D480" s="143" t="s">
        <v>14</v>
      </c>
      <c r="E480" s="144">
        <v>3</v>
      </c>
      <c r="F480" s="373">
        <v>0</v>
      </c>
      <c r="G480" s="361">
        <v>0.08</v>
      </c>
      <c r="H480" s="374">
        <f>F480*E480</f>
        <v>0</v>
      </c>
      <c r="I480" s="375">
        <f>ROUND((H480*G480),2)</f>
        <v>0</v>
      </c>
      <c r="J480" s="375">
        <f>H480+I480</f>
        <v>0</v>
      </c>
      <c r="K480" s="165"/>
    </row>
    <row r="481" spans="1:11" x14ac:dyDescent="0.2">
      <c r="A481" s="424"/>
      <c r="B481" s="427"/>
      <c r="C481" s="424"/>
      <c r="D481" s="424"/>
      <c r="E481" s="425"/>
      <c r="F481" s="400" t="s">
        <v>111</v>
      </c>
      <c r="G481" s="401"/>
      <c r="H481" s="402">
        <f>SUM(H480)</f>
        <v>0</v>
      </c>
      <c r="I481" s="403">
        <f>SUM(I480)</f>
        <v>0</v>
      </c>
      <c r="J481" s="403">
        <f>SUM(J480)</f>
        <v>0</v>
      </c>
      <c r="K481" s="165"/>
    </row>
    <row r="482" spans="1:11" x14ac:dyDescent="0.2">
      <c r="A482" s="125"/>
      <c r="B482" s="81"/>
      <c r="C482" s="125"/>
      <c r="D482" s="125"/>
      <c r="E482" s="158"/>
      <c r="F482" s="284"/>
      <c r="G482" s="370"/>
      <c r="H482" s="379"/>
      <c r="I482" s="380"/>
      <c r="J482" s="380"/>
    </row>
    <row r="483" spans="1:11" x14ac:dyDescent="0.2">
      <c r="A483" s="125"/>
      <c r="B483" s="356" t="s">
        <v>397</v>
      </c>
      <c r="C483" s="125"/>
      <c r="D483" s="125"/>
      <c r="E483" s="158"/>
      <c r="F483" s="284"/>
      <c r="G483" s="370"/>
      <c r="H483" s="379"/>
      <c r="I483" s="380"/>
      <c r="J483" s="380"/>
    </row>
    <row r="484" spans="1:11" ht="33.75" x14ac:dyDescent="0.2">
      <c r="A484" s="16" t="s">
        <v>1</v>
      </c>
      <c r="B484" s="16" t="s">
        <v>2</v>
      </c>
      <c r="C484" s="18" t="s">
        <v>3</v>
      </c>
      <c r="D484" s="16" t="s">
        <v>4</v>
      </c>
      <c r="E484" s="19" t="s">
        <v>5</v>
      </c>
      <c r="F484" s="20" t="s">
        <v>6</v>
      </c>
      <c r="G484" s="21" t="s">
        <v>7</v>
      </c>
      <c r="H484" s="22" t="s">
        <v>8</v>
      </c>
      <c r="I484" s="23" t="s">
        <v>9</v>
      </c>
      <c r="J484" s="23" t="s">
        <v>10</v>
      </c>
      <c r="K484" s="24" t="s">
        <v>11</v>
      </c>
    </row>
    <row r="485" spans="1:11" ht="63.75" x14ac:dyDescent="0.2">
      <c r="A485" s="680">
        <v>1</v>
      </c>
      <c r="B485" s="165" t="s">
        <v>343</v>
      </c>
      <c r="C485" s="164"/>
      <c r="D485" s="357" t="s">
        <v>93</v>
      </c>
      <c r="E485" s="364">
        <v>20</v>
      </c>
      <c r="F485" s="174">
        <v>0</v>
      </c>
      <c r="G485" s="358">
        <v>0.08</v>
      </c>
      <c r="H485" s="365">
        <f>F485*E485</f>
        <v>0</v>
      </c>
      <c r="I485" s="366">
        <f>ROUND((H485*G485),2)</f>
        <v>0</v>
      </c>
      <c r="J485" s="366">
        <f>H485+I485</f>
        <v>0</v>
      </c>
      <c r="K485" s="165"/>
    </row>
    <row r="486" spans="1:11" x14ac:dyDescent="0.2">
      <c r="A486" s="680">
        <v>2</v>
      </c>
      <c r="B486" s="165" t="s">
        <v>344</v>
      </c>
      <c r="C486" s="164"/>
      <c r="D486" s="357" t="s">
        <v>14</v>
      </c>
      <c r="E486" s="364">
        <v>300</v>
      </c>
      <c r="F486" s="174">
        <v>0</v>
      </c>
      <c r="G486" s="358">
        <v>0.08</v>
      </c>
      <c r="H486" s="365">
        <f>F486*E486</f>
        <v>0</v>
      </c>
      <c r="I486" s="366">
        <f>ROUND((H486*G486),2)</f>
        <v>0</v>
      </c>
      <c r="J486" s="366">
        <f>H486+I486</f>
        <v>0</v>
      </c>
      <c r="K486" s="165"/>
    </row>
    <row r="487" spans="1:11" ht="51" x14ac:dyDescent="0.2">
      <c r="A487" s="680">
        <v>3</v>
      </c>
      <c r="B487" s="165" t="s">
        <v>345</v>
      </c>
      <c r="C487" s="164"/>
      <c r="D487" s="357" t="s">
        <v>14</v>
      </c>
      <c r="E487" s="364">
        <v>500</v>
      </c>
      <c r="F487" s="174">
        <v>0</v>
      </c>
      <c r="G487" s="358">
        <v>0.08</v>
      </c>
      <c r="H487" s="365">
        <f>F487*E487</f>
        <v>0</v>
      </c>
      <c r="I487" s="366">
        <f>ROUND((H487*G487),2)</f>
        <v>0</v>
      </c>
      <c r="J487" s="366">
        <f>H487+I487</f>
        <v>0</v>
      </c>
      <c r="K487" s="165"/>
    </row>
    <row r="488" spans="1:11" ht="63.75" x14ac:dyDescent="0.2">
      <c r="A488" s="680">
        <v>4</v>
      </c>
      <c r="B488" s="165" t="s">
        <v>346</v>
      </c>
      <c r="C488" s="164"/>
      <c r="D488" s="357" t="s">
        <v>14</v>
      </c>
      <c r="E488" s="364">
        <v>600</v>
      </c>
      <c r="F488" s="174">
        <v>0</v>
      </c>
      <c r="G488" s="358">
        <v>0.08</v>
      </c>
      <c r="H488" s="365">
        <f>F488*E488</f>
        <v>0</v>
      </c>
      <c r="I488" s="366">
        <f>ROUND((H488*G488),2)</f>
        <v>0</v>
      </c>
      <c r="J488" s="366">
        <f>H488+I488</f>
        <v>0</v>
      </c>
      <c r="K488" s="165"/>
    </row>
    <row r="489" spans="1:11" x14ac:dyDescent="0.2">
      <c r="A489" s="680">
        <v>5</v>
      </c>
      <c r="B489" s="165" t="s">
        <v>347</v>
      </c>
      <c r="C489" s="164"/>
      <c r="D489" s="357" t="s">
        <v>14</v>
      </c>
      <c r="E489" s="364">
        <v>500</v>
      </c>
      <c r="F489" s="174">
        <v>0</v>
      </c>
      <c r="G489" s="358">
        <v>0.08</v>
      </c>
      <c r="H489" s="365">
        <f>F489*E489</f>
        <v>0</v>
      </c>
      <c r="I489" s="366">
        <f>ROUND((H489*G489),2)</f>
        <v>0</v>
      </c>
      <c r="J489" s="366">
        <f>H489+I489</f>
        <v>0</v>
      </c>
      <c r="K489" s="165"/>
    </row>
    <row r="490" spans="1:11" x14ac:dyDescent="0.2">
      <c r="A490" s="125"/>
      <c r="B490" s="81"/>
      <c r="C490" s="125"/>
      <c r="D490" s="125"/>
      <c r="E490" s="158"/>
      <c r="F490" s="367" t="s">
        <v>111</v>
      </c>
      <c r="G490" s="370"/>
      <c r="H490" s="371">
        <f>SUM(H485:H489)</f>
        <v>0</v>
      </c>
      <c r="I490" s="372">
        <f>SUM(I485:I489)</f>
        <v>0</v>
      </c>
      <c r="J490" s="372">
        <f>SUM(J485:J489)</f>
        <v>0</v>
      </c>
      <c r="K490" s="165"/>
    </row>
    <row r="491" spans="1:11" x14ac:dyDescent="0.2">
      <c r="A491" s="125"/>
      <c r="B491" s="81"/>
      <c r="C491" s="125"/>
      <c r="D491" s="125"/>
      <c r="E491" s="158"/>
      <c r="F491" s="284"/>
      <c r="G491" s="370"/>
      <c r="H491" s="377"/>
      <c r="I491" s="378"/>
      <c r="J491" s="378"/>
    </row>
    <row r="492" spans="1:11" x14ac:dyDescent="0.2">
      <c r="A492" s="125"/>
      <c r="B492" s="356" t="s">
        <v>398</v>
      </c>
      <c r="C492" s="125"/>
      <c r="D492" s="125"/>
      <c r="E492" s="158"/>
      <c r="F492" s="284"/>
      <c r="G492" s="370"/>
      <c r="H492" s="379"/>
      <c r="I492" s="380"/>
      <c r="J492" s="380"/>
    </row>
    <row r="493" spans="1:11" ht="33.75" x14ac:dyDescent="0.2">
      <c r="A493" s="16" t="s">
        <v>1</v>
      </c>
      <c r="B493" s="16" t="s">
        <v>2</v>
      </c>
      <c r="C493" s="18" t="s">
        <v>3</v>
      </c>
      <c r="D493" s="16" t="s">
        <v>4</v>
      </c>
      <c r="E493" s="19" t="s">
        <v>5</v>
      </c>
      <c r="F493" s="20" t="s">
        <v>6</v>
      </c>
      <c r="G493" s="21" t="s">
        <v>7</v>
      </c>
      <c r="H493" s="22" t="s">
        <v>8</v>
      </c>
      <c r="I493" s="23" t="s">
        <v>9</v>
      </c>
      <c r="J493" s="23" t="s">
        <v>10</v>
      </c>
      <c r="K493" s="24" t="s">
        <v>11</v>
      </c>
    </row>
    <row r="494" spans="1:11" x14ac:dyDescent="0.2">
      <c r="A494" s="164">
        <v>1</v>
      </c>
      <c r="B494" s="165" t="s">
        <v>348</v>
      </c>
      <c r="C494" s="164"/>
      <c r="D494" s="164" t="s">
        <v>14</v>
      </c>
      <c r="E494" s="172">
        <v>50</v>
      </c>
      <c r="F494" s="174">
        <v>0</v>
      </c>
      <c r="G494" s="358">
        <v>0.08</v>
      </c>
      <c r="H494" s="365">
        <f>F494*E494</f>
        <v>0</v>
      </c>
      <c r="I494" s="366">
        <f>ROUND((H494*G494),2)</f>
        <v>0</v>
      </c>
      <c r="J494" s="366">
        <f>H494+I494</f>
        <v>0</v>
      </c>
      <c r="K494" s="165"/>
    </row>
    <row r="495" spans="1:11" x14ac:dyDescent="0.2">
      <c r="A495" s="164">
        <v>2</v>
      </c>
      <c r="B495" s="165" t="s">
        <v>349</v>
      </c>
      <c r="C495" s="164"/>
      <c r="D495" s="164" t="s">
        <v>14</v>
      </c>
      <c r="E495" s="172">
        <v>10</v>
      </c>
      <c r="F495" s="174">
        <v>0</v>
      </c>
      <c r="G495" s="358">
        <v>0.08</v>
      </c>
      <c r="H495" s="365">
        <f>F495*E495</f>
        <v>0</v>
      </c>
      <c r="I495" s="366">
        <f>ROUND((H495*G495),2)</f>
        <v>0</v>
      </c>
      <c r="J495" s="366">
        <f>H495+I495</f>
        <v>0</v>
      </c>
      <c r="K495" s="165"/>
    </row>
    <row r="496" spans="1:11" x14ac:dyDescent="0.2">
      <c r="A496" s="164">
        <v>3</v>
      </c>
      <c r="B496" s="165" t="s">
        <v>350</v>
      </c>
      <c r="C496" s="164"/>
      <c r="D496" s="164" t="s">
        <v>14</v>
      </c>
      <c r="E496" s="172">
        <v>50</v>
      </c>
      <c r="F496" s="174">
        <v>0</v>
      </c>
      <c r="G496" s="358">
        <v>0.08</v>
      </c>
      <c r="H496" s="365">
        <f>F496*E496</f>
        <v>0</v>
      </c>
      <c r="I496" s="366">
        <f>ROUND((H496*G496),2)</f>
        <v>0</v>
      </c>
      <c r="J496" s="366">
        <f>H496+I496</f>
        <v>0</v>
      </c>
      <c r="K496" s="165"/>
    </row>
    <row r="497" spans="1:11" x14ac:dyDescent="0.2">
      <c r="A497" s="164">
        <v>4</v>
      </c>
      <c r="B497" s="165" t="s">
        <v>351</v>
      </c>
      <c r="C497" s="164"/>
      <c r="D497" s="164" t="s">
        <v>14</v>
      </c>
      <c r="E497" s="172">
        <v>10</v>
      </c>
      <c r="F497" s="174">
        <v>0</v>
      </c>
      <c r="G497" s="358">
        <v>0.08</v>
      </c>
      <c r="H497" s="365">
        <f>F497*E497</f>
        <v>0</v>
      </c>
      <c r="I497" s="366">
        <f>ROUND((H497*G497),2)</f>
        <v>0</v>
      </c>
      <c r="J497" s="366">
        <f>H497+I497</f>
        <v>0</v>
      </c>
      <c r="K497" s="165"/>
    </row>
    <row r="498" spans="1:11" x14ac:dyDescent="0.2">
      <c r="A498" s="125"/>
      <c r="B498" s="81"/>
      <c r="C498" s="125"/>
      <c r="D498" s="125"/>
      <c r="E498" s="158"/>
      <c r="F498" s="400" t="s">
        <v>111</v>
      </c>
      <c r="G498" s="401"/>
      <c r="H498" s="402">
        <f>SUM(H494:H497)</f>
        <v>0</v>
      </c>
      <c r="I498" s="403">
        <f>SUM(I494:I497)</f>
        <v>0</v>
      </c>
      <c r="J498" s="403">
        <f>SUM(J494:J497)</f>
        <v>0</v>
      </c>
      <c r="K498" s="165"/>
    </row>
    <row r="499" spans="1:11" x14ac:dyDescent="0.2">
      <c r="A499" s="125"/>
      <c r="B499" s="81"/>
      <c r="C499" s="125"/>
      <c r="D499" s="125"/>
      <c r="E499" s="158"/>
      <c r="F499" s="284"/>
      <c r="G499" s="370"/>
      <c r="H499" s="379"/>
      <c r="I499" s="380"/>
      <c r="J499" s="380"/>
    </row>
    <row r="500" spans="1:11" x14ac:dyDescent="0.2">
      <c r="A500" s="125"/>
      <c r="B500" s="356" t="s">
        <v>399</v>
      </c>
      <c r="C500" s="125"/>
      <c r="D500" s="125"/>
      <c r="E500" s="158"/>
      <c r="F500" s="284"/>
      <c r="G500" s="370"/>
      <c r="H500" s="379"/>
      <c r="I500" s="380"/>
      <c r="J500" s="380"/>
    </row>
    <row r="501" spans="1:11" ht="33.75" x14ac:dyDescent="0.2">
      <c r="A501" s="16" t="s">
        <v>1</v>
      </c>
      <c r="B501" s="16" t="s">
        <v>2</v>
      </c>
      <c r="C501" s="18" t="s">
        <v>3</v>
      </c>
      <c r="D501" s="16" t="s">
        <v>4</v>
      </c>
      <c r="E501" s="19" t="s">
        <v>5</v>
      </c>
      <c r="F501" s="20" t="s">
        <v>6</v>
      </c>
      <c r="G501" s="21" t="s">
        <v>7</v>
      </c>
      <c r="H501" s="22" t="s">
        <v>8</v>
      </c>
      <c r="I501" s="23" t="s">
        <v>9</v>
      </c>
      <c r="J501" s="23" t="s">
        <v>10</v>
      </c>
      <c r="K501" s="24" t="s">
        <v>11</v>
      </c>
    </row>
    <row r="502" spans="1:11" x14ac:dyDescent="0.2">
      <c r="A502" s="140">
        <v>1</v>
      </c>
      <c r="B502" s="124" t="s">
        <v>352</v>
      </c>
      <c r="C502" s="140"/>
      <c r="D502" s="140" t="s">
        <v>14</v>
      </c>
      <c r="E502" s="102">
        <v>15</v>
      </c>
      <c r="F502" s="373">
        <v>0</v>
      </c>
      <c r="G502" s="361">
        <v>0.08</v>
      </c>
      <c r="H502" s="374">
        <f>F502*E502</f>
        <v>0</v>
      </c>
      <c r="I502" s="375">
        <f>ROUND((H502*G502),2)</f>
        <v>0</v>
      </c>
      <c r="J502" s="375">
        <f>H502+I502</f>
        <v>0</v>
      </c>
      <c r="K502" s="165"/>
    </row>
    <row r="503" spans="1:11" x14ac:dyDescent="0.2">
      <c r="A503" s="122"/>
      <c r="B503" s="398"/>
      <c r="C503" s="122"/>
      <c r="D503" s="122"/>
      <c r="E503" s="399"/>
      <c r="F503" s="400" t="s">
        <v>111</v>
      </c>
      <c r="G503" s="401"/>
      <c r="H503" s="402">
        <f>SUM(H502)</f>
        <v>0</v>
      </c>
      <c r="I503" s="403">
        <f>SUM(I502)</f>
        <v>0</v>
      </c>
      <c r="J503" s="403">
        <f>SUM(J502)</f>
        <v>0</v>
      </c>
      <c r="K503" s="165"/>
    </row>
    <row r="504" spans="1:11" x14ac:dyDescent="0.2">
      <c r="A504" s="125"/>
      <c r="B504" s="81"/>
      <c r="C504" s="125"/>
      <c r="D504" s="125"/>
      <c r="E504" s="158"/>
      <c r="F504" s="284"/>
      <c r="G504" s="370"/>
      <c r="H504" s="379"/>
      <c r="I504" s="380"/>
      <c r="J504" s="380"/>
    </row>
    <row r="505" spans="1:11" x14ac:dyDescent="0.2">
      <c r="A505" s="125"/>
      <c r="B505" s="356" t="s">
        <v>400</v>
      </c>
      <c r="C505" s="125"/>
      <c r="D505" s="125"/>
      <c r="E505" s="158"/>
      <c r="F505" s="284"/>
      <c r="G505" s="370"/>
      <c r="H505" s="379"/>
      <c r="I505" s="380"/>
      <c r="J505" s="380"/>
    </row>
    <row r="506" spans="1:11" ht="33.75" x14ac:dyDescent="0.2">
      <c r="A506" s="16" t="s">
        <v>1</v>
      </c>
      <c r="B506" s="16" t="s">
        <v>2</v>
      </c>
      <c r="C506" s="18" t="s">
        <v>3</v>
      </c>
      <c r="D506" s="16" t="s">
        <v>4</v>
      </c>
      <c r="E506" s="19" t="s">
        <v>5</v>
      </c>
      <c r="F506" s="20" t="s">
        <v>6</v>
      </c>
      <c r="G506" s="21" t="s">
        <v>7</v>
      </c>
      <c r="H506" s="22" t="s">
        <v>8</v>
      </c>
      <c r="I506" s="23" t="s">
        <v>9</v>
      </c>
      <c r="J506" s="23" t="s">
        <v>10</v>
      </c>
      <c r="K506" s="24" t="s">
        <v>11</v>
      </c>
    </row>
    <row r="507" spans="1:11" ht="24" x14ac:dyDescent="0.2">
      <c r="A507" s="143">
        <v>1</v>
      </c>
      <c r="B507" s="141" t="s">
        <v>353</v>
      </c>
      <c r="C507" s="140"/>
      <c r="D507" s="143" t="s">
        <v>14</v>
      </c>
      <c r="E507" s="144">
        <v>500</v>
      </c>
      <c r="F507" s="373">
        <v>0</v>
      </c>
      <c r="G507" s="361">
        <v>0.08</v>
      </c>
      <c r="H507" s="374">
        <f>F507*E507</f>
        <v>0</v>
      </c>
      <c r="I507" s="375">
        <f>ROUND((H507*G507),2)</f>
        <v>0</v>
      </c>
      <c r="J507" s="375">
        <f>H507+I507</f>
        <v>0</v>
      </c>
      <c r="K507" s="376">
        <v>1</v>
      </c>
    </row>
    <row r="508" spans="1:11" ht="48" x14ac:dyDescent="0.2">
      <c r="A508" s="143">
        <v>2</v>
      </c>
      <c r="B508" s="124" t="s">
        <v>354</v>
      </c>
      <c r="C508" s="140"/>
      <c r="D508" s="143" t="s">
        <v>14</v>
      </c>
      <c r="E508" s="144">
        <v>100</v>
      </c>
      <c r="F508" s="373">
        <v>0</v>
      </c>
      <c r="G508" s="361">
        <v>0.08</v>
      </c>
      <c r="H508" s="420">
        <f>F508*E508</f>
        <v>0</v>
      </c>
      <c r="I508" s="421">
        <f>ROUND((H508*G508),2)</f>
        <v>0</v>
      </c>
      <c r="J508" s="421">
        <f>H508+I508</f>
        <v>0</v>
      </c>
      <c r="K508" s="423">
        <v>1</v>
      </c>
    </row>
    <row r="509" spans="1:11" x14ac:dyDescent="0.2">
      <c r="A509" s="122"/>
      <c r="B509" s="398"/>
      <c r="C509" s="122"/>
      <c r="D509" s="122"/>
      <c r="E509" s="399"/>
      <c r="F509" s="400" t="s">
        <v>111</v>
      </c>
      <c r="G509" s="401"/>
      <c r="H509" s="402">
        <f>SUM(H507:H508)</f>
        <v>0</v>
      </c>
      <c r="I509" s="403">
        <f>SUM(I507:I508)</f>
        <v>0</v>
      </c>
      <c r="J509" s="403">
        <f>SUM(J507:J508)</f>
        <v>0</v>
      </c>
      <c r="K509" s="124"/>
    </row>
    <row r="510" spans="1:11" x14ac:dyDescent="0.2">
      <c r="A510" s="125"/>
      <c r="B510" s="81"/>
      <c r="C510" s="125"/>
      <c r="D510" s="125"/>
      <c r="E510" s="158"/>
      <c r="F510" s="284"/>
      <c r="G510" s="370"/>
      <c r="H510" s="377"/>
      <c r="I510" s="378"/>
      <c r="J510" s="378"/>
      <c r="K510" s="81"/>
    </row>
    <row r="511" spans="1:11" x14ac:dyDescent="0.2">
      <c r="A511" s="125"/>
      <c r="B511" s="356" t="s">
        <v>401</v>
      </c>
      <c r="C511" s="125"/>
      <c r="D511" s="125"/>
      <c r="E511" s="158"/>
      <c r="F511" s="284"/>
      <c r="G511" s="384"/>
      <c r="H511" s="379"/>
      <c r="I511" s="380"/>
      <c r="J511" s="380"/>
    </row>
    <row r="512" spans="1:11" ht="33.75" x14ac:dyDescent="0.2">
      <c r="A512" s="16" t="s">
        <v>1</v>
      </c>
      <c r="B512" s="16" t="s">
        <v>2</v>
      </c>
      <c r="C512" s="18" t="s">
        <v>3</v>
      </c>
      <c r="D512" s="16" t="s">
        <v>4</v>
      </c>
      <c r="E512" s="19" t="s">
        <v>5</v>
      </c>
      <c r="F512" s="20" t="s">
        <v>6</v>
      </c>
      <c r="G512" s="385" t="s">
        <v>7</v>
      </c>
      <c r="H512" s="22" t="s">
        <v>8</v>
      </c>
      <c r="I512" s="23" t="s">
        <v>9</v>
      </c>
      <c r="J512" s="23" t="s">
        <v>10</v>
      </c>
      <c r="K512" s="24" t="s">
        <v>11</v>
      </c>
    </row>
    <row r="513" spans="1:11" ht="24" x14ac:dyDescent="0.2">
      <c r="A513" s="140">
        <v>1</v>
      </c>
      <c r="B513" s="141" t="s">
        <v>381</v>
      </c>
      <c r="C513" s="140"/>
      <c r="D513" s="143" t="s">
        <v>14</v>
      </c>
      <c r="E513" s="144">
        <v>30</v>
      </c>
      <c r="F513" s="355">
        <v>0</v>
      </c>
      <c r="G513" s="416">
        <v>8</v>
      </c>
      <c r="H513" s="374">
        <f>F513*E513</f>
        <v>0</v>
      </c>
      <c r="I513" s="375">
        <f>H513*G513/100</f>
        <v>0</v>
      </c>
      <c r="J513" s="375">
        <f>H513+I513</f>
        <v>0</v>
      </c>
      <c r="K513" s="381"/>
    </row>
    <row r="514" spans="1:11" x14ac:dyDescent="0.2">
      <c r="A514" s="140">
        <v>2</v>
      </c>
      <c r="B514" s="141" t="s">
        <v>382</v>
      </c>
      <c r="C514" s="140"/>
      <c r="D514" s="140" t="s">
        <v>14</v>
      </c>
      <c r="E514" s="102">
        <v>20</v>
      </c>
      <c r="F514" s="355">
        <v>0</v>
      </c>
      <c r="G514" s="416">
        <v>8</v>
      </c>
      <c r="H514" s="374">
        <f>F514*E514</f>
        <v>0</v>
      </c>
      <c r="I514" s="375">
        <f>H514*G514/100</f>
        <v>0</v>
      </c>
      <c r="J514" s="375">
        <f>H514+I514</f>
        <v>0</v>
      </c>
      <c r="K514" s="381"/>
    </row>
    <row r="515" spans="1:11" x14ac:dyDescent="0.2">
      <c r="A515" s="122"/>
      <c r="B515" s="398"/>
      <c r="C515" s="122"/>
      <c r="D515" s="122"/>
      <c r="E515" s="399"/>
      <c r="F515" s="400" t="s">
        <v>111</v>
      </c>
      <c r="G515" s="417"/>
      <c r="H515" s="402">
        <f>SUM(H513:H514)</f>
        <v>0</v>
      </c>
      <c r="I515" s="419">
        <f>SUM(I513:I514)</f>
        <v>0</v>
      </c>
      <c r="J515" s="403">
        <f>SUM(J513:J514)</f>
        <v>0</v>
      </c>
      <c r="K515" s="81"/>
    </row>
    <row r="516" spans="1:11" x14ac:dyDescent="0.2">
      <c r="A516" s="125"/>
      <c r="B516" s="81"/>
      <c r="C516" s="125"/>
      <c r="D516" s="125"/>
      <c r="E516" s="158"/>
      <c r="F516" s="284"/>
      <c r="G516" s="384"/>
      <c r="H516" s="377"/>
      <c r="I516" s="378"/>
      <c r="J516" s="378"/>
      <c r="K516" s="81"/>
    </row>
    <row r="517" spans="1:11" x14ac:dyDescent="0.2">
      <c r="A517" s="125"/>
      <c r="B517" s="356" t="s">
        <v>402</v>
      </c>
      <c r="C517" s="125"/>
      <c r="D517" s="125"/>
      <c r="E517" s="158"/>
      <c r="F517" s="284"/>
      <c r="G517" s="384"/>
      <c r="H517" s="379"/>
      <c r="I517" s="380"/>
      <c r="J517" s="380"/>
    </row>
    <row r="518" spans="1:11" ht="33.75" x14ac:dyDescent="0.2">
      <c r="A518" s="16" t="s">
        <v>1</v>
      </c>
      <c r="B518" s="16" t="s">
        <v>2</v>
      </c>
      <c r="C518" s="18" t="s">
        <v>3</v>
      </c>
      <c r="D518" s="16" t="s">
        <v>4</v>
      </c>
      <c r="E518" s="19" t="s">
        <v>5</v>
      </c>
      <c r="F518" s="20" t="s">
        <v>6</v>
      </c>
      <c r="G518" s="385" t="s">
        <v>7</v>
      </c>
      <c r="H518" s="22" t="s">
        <v>8</v>
      </c>
      <c r="I518" s="23" t="s">
        <v>9</v>
      </c>
      <c r="J518" s="23" t="s">
        <v>10</v>
      </c>
      <c r="K518" s="24" t="s">
        <v>11</v>
      </c>
    </row>
    <row r="519" spans="1:11" ht="24" x14ac:dyDescent="0.2">
      <c r="A519" s="140">
        <v>1</v>
      </c>
      <c r="B519" s="124" t="s">
        <v>355</v>
      </c>
      <c r="C519" s="140"/>
      <c r="D519" s="140" t="s">
        <v>14</v>
      </c>
      <c r="E519" s="102">
        <v>50</v>
      </c>
      <c r="F519" s="373">
        <v>0</v>
      </c>
      <c r="G519" s="416">
        <v>8</v>
      </c>
      <c r="H519" s="374">
        <f>F519*E519</f>
        <v>0</v>
      </c>
      <c r="I519" s="375">
        <f>H519*G519/100</f>
        <v>0</v>
      </c>
      <c r="J519" s="375">
        <f>H519+I519</f>
        <v>0</v>
      </c>
      <c r="K519" s="165">
        <v>1</v>
      </c>
    </row>
    <row r="520" spans="1:11" x14ac:dyDescent="0.2">
      <c r="A520" s="122"/>
      <c r="B520" s="398"/>
      <c r="C520" s="122"/>
      <c r="D520" s="122"/>
      <c r="E520" s="399"/>
      <c r="F520" s="400" t="s">
        <v>111</v>
      </c>
      <c r="G520" s="417"/>
      <c r="H520" s="402">
        <f>SUM(H519)</f>
        <v>0</v>
      </c>
      <c r="I520" s="403">
        <f>SUM(I519)</f>
        <v>0</v>
      </c>
      <c r="J520" s="403">
        <f>SUM(J519)</f>
        <v>0</v>
      </c>
      <c r="K520" s="81"/>
    </row>
    <row r="521" spans="1:11" x14ac:dyDescent="0.2">
      <c r="A521" s="125"/>
      <c r="B521" s="81"/>
      <c r="C521" s="125"/>
      <c r="D521" s="125"/>
      <c r="E521" s="158"/>
      <c r="F521" s="284"/>
      <c r="G521" s="384"/>
      <c r="H521" s="377"/>
      <c r="I521" s="378"/>
      <c r="J521" s="378"/>
      <c r="K521" s="81"/>
    </row>
    <row r="522" spans="1:11" x14ac:dyDescent="0.2">
      <c r="A522" s="125"/>
      <c r="B522" s="356" t="s">
        <v>403</v>
      </c>
      <c r="C522" s="125"/>
      <c r="D522" s="125"/>
      <c r="E522" s="158"/>
      <c r="F522" s="284"/>
      <c r="G522" s="384"/>
      <c r="H522" s="379"/>
      <c r="I522" s="380"/>
      <c r="J522" s="380"/>
    </row>
    <row r="523" spans="1:11" ht="33.75" x14ac:dyDescent="0.2">
      <c r="A523" s="16" t="s">
        <v>1</v>
      </c>
      <c r="B523" s="16" t="s">
        <v>2</v>
      </c>
      <c r="C523" s="18" t="s">
        <v>3</v>
      </c>
      <c r="D523" s="16" t="s">
        <v>4</v>
      </c>
      <c r="E523" s="19" t="s">
        <v>5</v>
      </c>
      <c r="F523" s="20" t="s">
        <v>6</v>
      </c>
      <c r="G523" s="385" t="s">
        <v>7</v>
      </c>
      <c r="H523" s="22" t="s">
        <v>8</v>
      </c>
      <c r="I523" s="23" t="s">
        <v>9</v>
      </c>
      <c r="J523" s="23" t="s">
        <v>10</v>
      </c>
      <c r="K523" s="24" t="s">
        <v>11</v>
      </c>
    </row>
    <row r="524" spans="1:11" x14ac:dyDescent="0.2">
      <c r="A524" s="140">
        <v>1</v>
      </c>
      <c r="B524" s="124" t="s">
        <v>356</v>
      </c>
      <c r="C524" s="140"/>
      <c r="D524" s="140" t="s">
        <v>14</v>
      </c>
      <c r="E524" s="102">
        <v>100</v>
      </c>
      <c r="F524" s="373">
        <v>0</v>
      </c>
      <c r="G524" s="418">
        <v>8</v>
      </c>
      <c r="H524" s="374">
        <f>F524*E524</f>
        <v>0</v>
      </c>
      <c r="I524" s="375">
        <f>H524*G524/100</f>
        <v>0</v>
      </c>
      <c r="J524" s="375">
        <f>H524+I524</f>
        <v>0</v>
      </c>
      <c r="K524" s="165"/>
    </row>
    <row r="525" spans="1:11" x14ac:dyDescent="0.2">
      <c r="A525" s="122"/>
      <c r="B525" s="398"/>
      <c r="C525" s="122"/>
      <c r="D525" s="122"/>
      <c r="E525" s="399"/>
      <c r="F525" s="400" t="s">
        <v>111</v>
      </c>
      <c r="G525" s="417"/>
      <c r="H525" s="402">
        <f>SUM(H524)</f>
        <v>0</v>
      </c>
      <c r="I525" s="403">
        <f>SUM(I524)</f>
        <v>0</v>
      </c>
      <c r="J525" s="403">
        <f>SUM(J524)</f>
        <v>0</v>
      </c>
      <c r="K525" s="81"/>
    </row>
    <row r="526" spans="1:11" x14ac:dyDescent="0.2">
      <c r="A526" s="125"/>
      <c r="B526" s="81"/>
      <c r="C526" s="125"/>
      <c r="D526" s="125"/>
      <c r="E526" s="158"/>
      <c r="F526" s="284"/>
      <c r="G526" s="384"/>
      <c r="H526" s="377"/>
      <c r="I526" s="378"/>
      <c r="J526" s="378"/>
      <c r="K526" s="81"/>
    </row>
    <row r="527" spans="1:11" x14ac:dyDescent="0.2">
      <c r="A527" s="125"/>
      <c r="B527" s="356" t="s">
        <v>404</v>
      </c>
      <c r="C527" s="125"/>
      <c r="D527" s="125"/>
      <c r="E527" s="158"/>
      <c r="F527" s="284"/>
      <c r="G527" s="384"/>
      <c r="H527" s="379"/>
      <c r="I527" s="380"/>
      <c r="J527" s="380"/>
    </row>
    <row r="528" spans="1:11" ht="33.75" x14ac:dyDescent="0.2">
      <c r="A528" s="16" t="s">
        <v>1</v>
      </c>
      <c r="B528" s="16" t="s">
        <v>2</v>
      </c>
      <c r="C528" s="18" t="s">
        <v>3</v>
      </c>
      <c r="D528" s="16" t="s">
        <v>4</v>
      </c>
      <c r="E528" s="19" t="s">
        <v>5</v>
      </c>
      <c r="F528" s="20" t="s">
        <v>6</v>
      </c>
      <c r="G528" s="385" t="s">
        <v>7</v>
      </c>
      <c r="H528" s="22" t="s">
        <v>8</v>
      </c>
      <c r="I528" s="23" t="s">
        <v>9</v>
      </c>
      <c r="J528" s="23" t="s">
        <v>10</v>
      </c>
      <c r="K528" s="24" t="s">
        <v>11</v>
      </c>
    </row>
    <row r="529" spans="1:11" ht="36" x14ac:dyDescent="0.2">
      <c r="A529" s="140">
        <v>1</v>
      </c>
      <c r="B529" s="415" t="s">
        <v>357</v>
      </c>
      <c r="C529" s="142"/>
      <c r="D529" s="143" t="s">
        <v>358</v>
      </c>
      <c r="E529" s="144">
        <v>100</v>
      </c>
      <c r="F529" s="373">
        <v>0</v>
      </c>
      <c r="G529" s="416">
        <v>23</v>
      </c>
      <c r="H529" s="374">
        <f>F529*E529</f>
        <v>0</v>
      </c>
      <c r="I529" s="375">
        <f>H529*G529/100</f>
        <v>0</v>
      </c>
      <c r="J529" s="375">
        <f>H529+I529</f>
        <v>0</v>
      </c>
      <c r="K529" s="165"/>
    </row>
    <row r="530" spans="1:11" ht="36" x14ac:dyDescent="0.2">
      <c r="A530" s="140">
        <v>2</v>
      </c>
      <c r="B530" s="415" t="s">
        <v>359</v>
      </c>
      <c r="C530" s="142"/>
      <c r="D530" s="143" t="s">
        <v>358</v>
      </c>
      <c r="E530" s="144">
        <v>10</v>
      </c>
      <c r="F530" s="373">
        <v>0</v>
      </c>
      <c r="G530" s="416">
        <v>23</v>
      </c>
      <c r="H530" s="374">
        <f>F530*E530</f>
        <v>0</v>
      </c>
      <c r="I530" s="375">
        <f>H530*G530/100</f>
        <v>0</v>
      </c>
      <c r="J530" s="375">
        <f>H530+I530</f>
        <v>0</v>
      </c>
      <c r="K530" s="165"/>
    </row>
    <row r="531" spans="1:11" x14ac:dyDescent="0.2">
      <c r="A531" s="122"/>
      <c r="B531" s="398"/>
      <c r="C531" s="122"/>
      <c r="D531" s="122"/>
      <c r="E531" s="399"/>
      <c r="F531" s="400" t="s">
        <v>111</v>
      </c>
      <c r="G531" s="417"/>
      <c r="H531" s="402">
        <f>SUM(H529:H530)</f>
        <v>0</v>
      </c>
      <c r="I531" s="403">
        <f>SUM(I529:I530)</f>
        <v>0</v>
      </c>
      <c r="J531" s="403">
        <f>SUM(J529:J530)</f>
        <v>0</v>
      </c>
      <c r="K531" s="81"/>
    </row>
    <row r="532" spans="1:11" x14ac:dyDescent="0.2">
      <c r="A532" s="125"/>
      <c r="B532" s="81"/>
      <c r="C532" s="125"/>
      <c r="D532" s="125"/>
      <c r="E532" s="158"/>
      <c r="F532" s="284"/>
      <c r="G532" s="384"/>
      <c r="H532" s="377"/>
      <c r="I532" s="378"/>
      <c r="J532" s="378"/>
      <c r="K532" s="81"/>
    </row>
    <row r="533" spans="1:11" x14ac:dyDescent="0.2">
      <c r="A533" s="125"/>
      <c r="B533" s="356" t="s">
        <v>405</v>
      </c>
      <c r="C533" s="125"/>
      <c r="D533" s="125"/>
      <c r="E533" s="158"/>
      <c r="F533" s="284"/>
      <c r="G533" s="384"/>
      <c r="H533" s="379"/>
      <c r="I533" s="380"/>
      <c r="J533" s="380"/>
    </row>
    <row r="534" spans="1:11" ht="33.75" x14ac:dyDescent="0.2">
      <c r="A534" s="16" t="s">
        <v>1</v>
      </c>
      <c r="B534" s="16" t="s">
        <v>2</v>
      </c>
      <c r="C534" s="18" t="s">
        <v>3</v>
      </c>
      <c r="D534" s="16" t="s">
        <v>4</v>
      </c>
      <c r="E534" s="19" t="s">
        <v>5</v>
      </c>
      <c r="F534" s="20" t="s">
        <v>6</v>
      </c>
      <c r="G534" s="385" t="s">
        <v>7</v>
      </c>
      <c r="H534" s="22" t="s">
        <v>8</v>
      </c>
      <c r="I534" s="23" t="s">
        <v>9</v>
      </c>
      <c r="J534" s="23" t="s">
        <v>10</v>
      </c>
      <c r="K534" s="24" t="s">
        <v>11</v>
      </c>
    </row>
    <row r="535" spans="1:11" ht="48" x14ac:dyDescent="0.2">
      <c r="A535" s="386">
        <v>1</v>
      </c>
      <c r="B535" s="387" t="s">
        <v>360</v>
      </c>
      <c r="C535" s="388"/>
      <c r="D535" s="386" t="s">
        <v>14</v>
      </c>
      <c r="E535" s="67">
        <v>16</v>
      </c>
      <c r="F535" s="389">
        <v>0</v>
      </c>
      <c r="G535" s="390">
        <v>8</v>
      </c>
      <c r="H535" s="391">
        <f>F535*E535</f>
        <v>0</v>
      </c>
      <c r="I535" s="392">
        <f>H535*G535/100</f>
        <v>0</v>
      </c>
      <c r="J535" s="392">
        <f>H535+I535</f>
        <v>0</v>
      </c>
      <c r="K535" s="54"/>
    </row>
    <row r="536" spans="1:11" x14ac:dyDescent="0.2">
      <c r="A536" s="412"/>
      <c r="B536" s="413"/>
      <c r="C536" s="412"/>
      <c r="D536" s="412"/>
      <c r="E536" s="414"/>
      <c r="F536" s="407" t="s">
        <v>111</v>
      </c>
      <c r="G536" s="408"/>
      <c r="H536" s="409">
        <f>SUM(H535)</f>
        <v>0</v>
      </c>
      <c r="I536" s="410">
        <f>SUM(I535)</f>
        <v>0</v>
      </c>
      <c r="J536" s="410">
        <f>SUM(J535)</f>
        <v>0</v>
      </c>
      <c r="K536" s="81"/>
    </row>
    <row r="537" spans="1:11" x14ac:dyDescent="0.2">
      <c r="A537" s="125"/>
      <c r="B537" s="81"/>
      <c r="C537" s="125"/>
      <c r="D537" s="125"/>
      <c r="E537" s="158"/>
      <c r="F537" s="284"/>
      <c r="G537" s="384"/>
      <c r="H537" s="377"/>
      <c r="I537" s="378"/>
      <c r="J537" s="378"/>
      <c r="K537" s="81"/>
    </row>
    <row r="538" spans="1:11" x14ac:dyDescent="0.2">
      <c r="A538" s="125"/>
      <c r="B538" s="356" t="s">
        <v>406</v>
      </c>
      <c r="C538" s="125"/>
      <c r="D538" s="125"/>
      <c r="E538" s="158"/>
      <c r="F538" s="284"/>
      <c r="G538" s="384"/>
      <c r="H538" s="379"/>
      <c r="I538" s="380"/>
      <c r="J538" s="380"/>
    </row>
    <row r="539" spans="1:11" ht="33.75" x14ac:dyDescent="0.2">
      <c r="A539" s="16" t="s">
        <v>1</v>
      </c>
      <c r="B539" s="16" t="s">
        <v>2</v>
      </c>
      <c r="C539" s="18" t="s">
        <v>3</v>
      </c>
      <c r="D539" s="16" t="s">
        <v>4</v>
      </c>
      <c r="E539" s="19" t="s">
        <v>5</v>
      </c>
      <c r="F539" s="20" t="s">
        <v>6</v>
      </c>
      <c r="G539" s="385" t="s">
        <v>7</v>
      </c>
      <c r="H539" s="22" t="s">
        <v>8</v>
      </c>
      <c r="I539" s="23" t="s">
        <v>9</v>
      </c>
      <c r="J539" s="23" t="s">
        <v>10</v>
      </c>
      <c r="K539" s="24" t="s">
        <v>11</v>
      </c>
    </row>
    <row r="540" spans="1:11" ht="36" x14ac:dyDescent="0.2">
      <c r="A540" s="386">
        <v>1</v>
      </c>
      <c r="B540" s="387" t="s">
        <v>418</v>
      </c>
      <c r="C540" s="388"/>
      <c r="D540" s="386" t="s">
        <v>14</v>
      </c>
      <c r="E540" s="67">
        <v>10</v>
      </c>
      <c r="F540" s="389">
        <v>0</v>
      </c>
      <c r="G540" s="390">
        <v>8</v>
      </c>
      <c r="H540" s="391">
        <f>F540*E540</f>
        <v>0</v>
      </c>
      <c r="I540" s="392">
        <f>H540*G540/100</f>
        <v>0</v>
      </c>
      <c r="J540" s="392">
        <f>H540+I540</f>
        <v>0</v>
      </c>
      <c r="K540" s="54"/>
    </row>
    <row r="541" spans="1:11" x14ac:dyDescent="0.2">
      <c r="A541" s="404"/>
      <c r="B541" s="405"/>
      <c r="C541" s="404"/>
      <c r="D541" s="404"/>
      <c r="E541" s="406"/>
      <c r="F541" s="407" t="s">
        <v>111</v>
      </c>
      <c r="G541" s="408"/>
      <c r="H541" s="409">
        <f>SUM(H540)</f>
        <v>0</v>
      </c>
      <c r="I541" s="410">
        <f>SUM(I540)</f>
        <v>0</v>
      </c>
      <c r="J541" s="410">
        <f>SUM(J540)</f>
        <v>0</v>
      </c>
      <c r="K541" s="81"/>
    </row>
    <row r="542" spans="1:11" x14ac:dyDescent="0.2">
      <c r="A542" s="125"/>
      <c r="B542" s="81"/>
      <c r="C542" s="125"/>
      <c r="D542" s="125"/>
      <c r="E542" s="158"/>
      <c r="F542" s="284"/>
      <c r="G542" s="384"/>
      <c r="H542" s="377"/>
      <c r="I542" s="378"/>
      <c r="J542" s="378"/>
      <c r="K542" s="81"/>
    </row>
    <row r="543" spans="1:11" x14ac:dyDescent="0.2">
      <c r="A543" s="125"/>
      <c r="B543" s="356" t="s">
        <v>407</v>
      </c>
      <c r="C543" s="125"/>
      <c r="D543" s="125"/>
      <c r="E543" s="158"/>
      <c r="F543" s="284"/>
      <c r="G543" s="370"/>
      <c r="H543" s="379"/>
      <c r="I543" s="380"/>
      <c r="J543" s="380"/>
    </row>
    <row r="544" spans="1:11" ht="33.75" x14ac:dyDescent="0.2">
      <c r="A544" s="16" t="s">
        <v>1</v>
      </c>
      <c r="B544" s="16" t="s">
        <v>2</v>
      </c>
      <c r="C544" s="18" t="s">
        <v>3</v>
      </c>
      <c r="D544" s="16" t="s">
        <v>4</v>
      </c>
      <c r="E544" s="19" t="s">
        <v>5</v>
      </c>
      <c r="F544" s="20" t="s">
        <v>6</v>
      </c>
      <c r="G544" s="21" t="s">
        <v>7</v>
      </c>
      <c r="H544" s="22" t="s">
        <v>8</v>
      </c>
      <c r="I544" s="23" t="s">
        <v>9</v>
      </c>
      <c r="J544" s="23" t="s">
        <v>10</v>
      </c>
      <c r="K544" s="24" t="s">
        <v>11</v>
      </c>
    </row>
    <row r="545" spans="1:11" ht="96" x14ac:dyDescent="0.2">
      <c r="A545" s="143">
        <v>1</v>
      </c>
      <c r="B545" s="376" t="s">
        <v>361</v>
      </c>
      <c r="C545" s="140"/>
      <c r="D545" s="359" t="s">
        <v>14</v>
      </c>
      <c r="E545" s="360">
        <v>10</v>
      </c>
      <c r="F545" s="373">
        <v>0</v>
      </c>
      <c r="G545" s="361">
        <v>0.08</v>
      </c>
      <c r="H545" s="374">
        <f>F545*E545</f>
        <v>0</v>
      </c>
      <c r="I545" s="375">
        <f>ROUND((H545*G545),2)</f>
        <v>0</v>
      </c>
      <c r="J545" s="375">
        <f>H545+I545</f>
        <v>0</v>
      </c>
      <c r="K545" s="165"/>
    </row>
    <row r="546" spans="1:11" ht="84" x14ac:dyDescent="0.2">
      <c r="A546" s="143">
        <v>2</v>
      </c>
      <c r="B546" s="376" t="s">
        <v>362</v>
      </c>
      <c r="C546" s="397"/>
      <c r="D546" s="359" t="s">
        <v>14</v>
      </c>
      <c r="E546" s="360">
        <v>50</v>
      </c>
      <c r="F546" s="373">
        <v>0</v>
      </c>
      <c r="G546" s="361">
        <v>0.08</v>
      </c>
      <c r="H546" s="374">
        <f>F546*E546</f>
        <v>0</v>
      </c>
      <c r="I546" s="375">
        <f>ROUND((H546*G546),2)</f>
        <v>0</v>
      </c>
      <c r="J546" s="375">
        <f>H546+I546</f>
        <v>0</v>
      </c>
      <c r="K546" s="165"/>
    </row>
    <row r="547" spans="1:11" ht="60" x14ac:dyDescent="0.2">
      <c r="A547" s="143">
        <v>3</v>
      </c>
      <c r="B547" s="376" t="s">
        <v>363</v>
      </c>
      <c r="C547" s="140"/>
      <c r="D547" s="359" t="s">
        <v>14</v>
      </c>
      <c r="E547" s="360">
        <v>50</v>
      </c>
      <c r="F547" s="373">
        <v>0</v>
      </c>
      <c r="G547" s="361">
        <v>0.08</v>
      </c>
      <c r="H547" s="374">
        <f>F547*E547</f>
        <v>0</v>
      </c>
      <c r="I547" s="375">
        <f>ROUND((H547*G547),2)</f>
        <v>0</v>
      </c>
      <c r="J547" s="375">
        <f>H547+I547</f>
        <v>0</v>
      </c>
      <c r="K547" s="165"/>
    </row>
    <row r="548" spans="1:11" ht="24" x14ac:dyDescent="0.2">
      <c r="A548" s="143">
        <v>4</v>
      </c>
      <c r="B548" s="376" t="s">
        <v>364</v>
      </c>
      <c r="C548" s="140"/>
      <c r="D548" s="359" t="s">
        <v>14</v>
      </c>
      <c r="E548" s="360">
        <v>50</v>
      </c>
      <c r="F548" s="373">
        <v>0</v>
      </c>
      <c r="G548" s="361">
        <v>0.08</v>
      </c>
      <c r="H548" s="374">
        <f>F548*E548</f>
        <v>0</v>
      </c>
      <c r="I548" s="375">
        <f>ROUND((H548*G548),2)</f>
        <v>0</v>
      </c>
      <c r="J548" s="375">
        <f>H548+I548</f>
        <v>0</v>
      </c>
      <c r="K548" s="165"/>
    </row>
    <row r="549" spans="1:11" ht="24" x14ac:dyDescent="0.2">
      <c r="A549" s="143">
        <v>5</v>
      </c>
      <c r="B549" s="376" t="s">
        <v>365</v>
      </c>
      <c r="C549" s="140"/>
      <c r="D549" s="359" t="s">
        <v>14</v>
      </c>
      <c r="E549" s="360">
        <v>30</v>
      </c>
      <c r="F549" s="373">
        <v>0</v>
      </c>
      <c r="G549" s="361">
        <v>0.08</v>
      </c>
      <c r="H549" s="374">
        <f>F549*E549</f>
        <v>0</v>
      </c>
      <c r="I549" s="375">
        <f>ROUND((H549*G549),2)</f>
        <v>0</v>
      </c>
      <c r="J549" s="375">
        <f>H549+I549</f>
        <v>0</v>
      </c>
      <c r="K549" s="165"/>
    </row>
    <row r="550" spans="1:11" x14ac:dyDescent="0.2">
      <c r="A550" s="122"/>
      <c r="B550" s="398"/>
      <c r="C550" s="122"/>
      <c r="D550" s="122"/>
      <c r="E550" s="399"/>
      <c r="F550" s="400" t="s">
        <v>111</v>
      </c>
      <c r="G550" s="401"/>
      <c r="H550" s="402">
        <f>SUM(H545:H549)</f>
        <v>0</v>
      </c>
      <c r="I550" s="403">
        <f>SUM(I545:I549)</f>
        <v>0</v>
      </c>
      <c r="J550" s="403">
        <f>SUM(J545:J549)</f>
        <v>0</v>
      </c>
      <c r="K550" s="165"/>
    </row>
    <row r="551" spans="1:11" x14ac:dyDescent="0.2">
      <c r="A551" s="122"/>
      <c r="B551" s="398"/>
      <c r="C551" s="122"/>
      <c r="D551" s="122"/>
      <c r="E551" s="399"/>
      <c r="F551" s="669"/>
      <c r="G551" s="401"/>
      <c r="H551" s="670"/>
      <c r="I551" s="671"/>
      <c r="J551" s="671"/>
      <c r="K551" s="81"/>
    </row>
    <row r="552" spans="1:11" x14ac:dyDescent="0.2">
      <c r="A552" s="125"/>
      <c r="B552" s="356" t="s">
        <v>413</v>
      </c>
      <c r="C552" s="125"/>
      <c r="D552" s="125"/>
      <c r="E552" s="158"/>
      <c r="F552" s="284"/>
      <c r="G552" s="370"/>
      <c r="H552" s="379"/>
      <c r="I552" s="380"/>
      <c r="J552" s="380"/>
    </row>
    <row r="553" spans="1:11" ht="33.75" x14ac:dyDescent="0.2">
      <c r="A553" s="16" t="s">
        <v>1</v>
      </c>
      <c r="B553" s="16" t="s">
        <v>2</v>
      </c>
      <c r="C553" s="18" t="s">
        <v>3</v>
      </c>
      <c r="D553" s="16" t="s">
        <v>4</v>
      </c>
      <c r="E553" s="19" t="s">
        <v>5</v>
      </c>
      <c r="F553" s="20" t="s">
        <v>6</v>
      </c>
      <c r="G553" s="21" t="s">
        <v>7</v>
      </c>
      <c r="H553" s="22" t="s">
        <v>8</v>
      </c>
      <c r="I553" s="23" t="s">
        <v>9</v>
      </c>
      <c r="J553" s="23" t="s">
        <v>10</v>
      </c>
      <c r="K553" s="24" t="s">
        <v>11</v>
      </c>
    </row>
    <row r="554" spans="1:11" ht="96" x14ac:dyDescent="0.2">
      <c r="A554" s="143">
        <v>1</v>
      </c>
      <c r="B554" s="376" t="s">
        <v>414</v>
      </c>
      <c r="C554" s="140"/>
      <c r="D554" s="359" t="s">
        <v>14</v>
      </c>
      <c r="E554" s="360">
        <v>6</v>
      </c>
      <c r="F554" s="373">
        <v>0</v>
      </c>
      <c r="G554" s="361">
        <v>0.08</v>
      </c>
      <c r="H554" s="374">
        <f>F554*E554</f>
        <v>0</v>
      </c>
      <c r="I554" s="375">
        <f>ROUND((H554*G554),2)</f>
        <v>0</v>
      </c>
      <c r="J554" s="375">
        <f>H554+I554</f>
        <v>0</v>
      </c>
      <c r="K554" s="165"/>
    </row>
    <row r="555" spans="1:11" ht="48" x14ac:dyDescent="0.2">
      <c r="A555" s="143">
        <v>2</v>
      </c>
      <c r="B555" s="376" t="s">
        <v>415</v>
      </c>
      <c r="C555" s="397"/>
      <c r="D555" s="359" t="s">
        <v>14</v>
      </c>
      <c r="E555" s="360">
        <v>300</v>
      </c>
      <c r="F555" s="373">
        <v>0</v>
      </c>
      <c r="G555" s="361">
        <v>0.08</v>
      </c>
      <c r="H555" s="374">
        <f>F555*E555</f>
        <v>0</v>
      </c>
      <c r="I555" s="375">
        <f>ROUND((H555*G555),2)</f>
        <v>0</v>
      </c>
      <c r="J555" s="375">
        <f>H555+I555</f>
        <v>0</v>
      </c>
      <c r="K555" s="165"/>
    </row>
    <row r="556" spans="1:11" x14ac:dyDescent="0.2">
      <c r="A556" s="143">
        <v>3</v>
      </c>
      <c r="B556" s="376" t="s">
        <v>416</v>
      </c>
      <c r="C556" s="140"/>
      <c r="D556" s="359" t="s">
        <v>14</v>
      </c>
      <c r="E556" s="360">
        <v>150</v>
      </c>
      <c r="F556" s="373">
        <v>0</v>
      </c>
      <c r="G556" s="361">
        <v>0.08</v>
      </c>
      <c r="H556" s="374">
        <f>F556*E556</f>
        <v>0</v>
      </c>
      <c r="I556" s="375">
        <f>ROUND((H556*G556),2)</f>
        <v>0</v>
      </c>
      <c r="J556" s="375">
        <f>H556+I556</f>
        <v>0</v>
      </c>
      <c r="K556" s="165"/>
    </row>
    <row r="557" spans="1:11" ht="36" x14ac:dyDescent="0.2">
      <c r="A557" s="143">
        <v>4</v>
      </c>
      <c r="B557" s="376" t="s">
        <v>417</v>
      </c>
      <c r="C557" s="140"/>
      <c r="D557" s="359" t="s">
        <v>14</v>
      </c>
      <c r="E557" s="360">
        <v>500</v>
      </c>
      <c r="F557" s="373">
        <v>0</v>
      </c>
      <c r="G557" s="361">
        <v>0.08</v>
      </c>
      <c r="H557" s="374">
        <f>F557*E557</f>
        <v>0</v>
      </c>
      <c r="I557" s="375">
        <f>ROUND((H557*G557),2)</f>
        <v>0</v>
      </c>
      <c r="J557" s="375">
        <f>H557+I557</f>
        <v>0</v>
      </c>
      <c r="K557" s="165"/>
    </row>
    <row r="558" spans="1:11" x14ac:dyDescent="0.2">
      <c r="A558" s="122"/>
      <c r="B558" s="398"/>
      <c r="C558" s="122"/>
      <c r="D558" s="122"/>
      <c r="E558" s="399"/>
      <c r="F558" s="400" t="s">
        <v>111</v>
      </c>
      <c r="G558" s="401"/>
      <c r="H558" s="402">
        <f>SUM(H554:H557)</f>
        <v>0</v>
      </c>
      <c r="I558" s="403">
        <f>SUM(I554:I557)</f>
        <v>0</v>
      </c>
      <c r="J558" s="403">
        <f>SUM(J554:J557)</f>
        <v>0</v>
      </c>
      <c r="K558" s="81"/>
    </row>
    <row r="559" spans="1:11" x14ac:dyDescent="0.2">
      <c r="A559" s="122"/>
      <c r="B559" s="398"/>
      <c r="C559" s="122"/>
      <c r="D559" s="122"/>
      <c r="E559" s="399"/>
      <c r="F559" s="669"/>
      <c r="G559" s="401"/>
      <c r="H559" s="670"/>
      <c r="I559" s="671"/>
      <c r="J559" s="671"/>
      <c r="K559" s="81"/>
    </row>
    <row r="560" spans="1:11" x14ac:dyDescent="0.2">
      <c r="A560" s="125"/>
      <c r="B560" s="356" t="s">
        <v>425</v>
      </c>
      <c r="C560" s="125"/>
      <c r="D560" s="125"/>
      <c r="E560" s="158"/>
      <c r="F560" s="284"/>
      <c r="G560" s="370"/>
      <c r="H560" s="379"/>
      <c r="I560" s="380"/>
      <c r="J560" s="380"/>
    </row>
    <row r="561" spans="1:11" ht="33.75" x14ac:dyDescent="0.2">
      <c r="A561" s="16" t="s">
        <v>1</v>
      </c>
      <c r="B561" s="16" t="s">
        <v>2</v>
      </c>
      <c r="C561" s="18" t="s">
        <v>3</v>
      </c>
      <c r="D561" s="16" t="s">
        <v>4</v>
      </c>
      <c r="E561" s="19" t="s">
        <v>5</v>
      </c>
      <c r="F561" s="20" t="s">
        <v>6</v>
      </c>
      <c r="G561" s="21" t="s">
        <v>7</v>
      </c>
      <c r="H561" s="22" t="s">
        <v>8</v>
      </c>
      <c r="I561" s="23" t="s">
        <v>9</v>
      </c>
      <c r="J561" s="23" t="s">
        <v>10</v>
      </c>
      <c r="K561" s="24" t="s">
        <v>11</v>
      </c>
    </row>
    <row r="562" spans="1:11" ht="48" x14ac:dyDescent="0.2">
      <c r="A562" s="143">
        <v>1</v>
      </c>
      <c r="B562" s="376" t="s">
        <v>421</v>
      </c>
      <c r="C562" s="140"/>
      <c r="D562" s="359" t="s">
        <v>14</v>
      </c>
      <c r="E562" s="360">
        <v>12</v>
      </c>
      <c r="F562" s="373">
        <v>0</v>
      </c>
      <c r="G562" s="361">
        <v>0.08</v>
      </c>
      <c r="H562" s="374">
        <f>F562*E562</f>
        <v>0</v>
      </c>
      <c r="I562" s="375">
        <f>ROUND((H562*G562),2)</f>
        <v>0</v>
      </c>
      <c r="J562" s="375">
        <f>H562+I562</f>
        <v>0</v>
      </c>
      <c r="K562" s="165"/>
    </row>
    <row r="563" spans="1:11" x14ac:dyDescent="0.2">
      <c r="A563" s="122"/>
      <c r="B563" s="398"/>
      <c r="C563" s="122"/>
      <c r="D563" s="122"/>
      <c r="E563" s="399"/>
      <c r="F563" s="400" t="s">
        <v>111</v>
      </c>
      <c r="G563" s="401"/>
      <c r="H563" s="402">
        <f>SUM(H559:H562)</f>
        <v>0</v>
      </c>
      <c r="I563" s="403">
        <f>SUM(I559:I562)</f>
        <v>0</v>
      </c>
      <c r="J563" s="403">
        <f>SUM(J559:J562)</f>
        <v>0</v>
      </c>
      <c r="K563" s="81"/>
    </row>
    <row r="564" spans="1:11" x14ac:dyDescent="0.2">
      <c r="A564" s="122"/>
      <c r="B564" s="383" t="s">
        <v>422</v>
      </c>
      <c r="C564" s="122"/>
      <c r="D564" s="122"/>
      <c r="E564" s="399"/>
      <c r="F564" s="669"/>
      <c r="G564" s="401"/>
      <c r="H564" s="670"/>
      <c r="I564" s="671"/>
      <c r="J564" s="671"/>
      <c r="K564" s="81"/>
    </row>
    <row r="565" spans="1:11" ht="24" x14ac:dyDescent="0.2">
      <c r="A565" s="122"/>
      <c r="B565" s="398" t="s">
        <v>423</v>
      </c>
      <c r="C565" s="122"/>
      <c r="D565" s="122"/>
      <c r="E565" s="399"/>
      <c r="F565" s="669"/>
      <c r="G565" s="401"/>
      <c r="H565" s="670"/>
      <c r="I565" s="671"/>
      <c r="J565" s="671"/>
      <c r="K565" s="81"/>
    </row>
    <row r="566" spans="1:11" x14ac:dyDescent="0.2">
      <c r="A566" s="122"/>
      <c r="B566" s="398"/>
      <c r="C566" s="122"/>
      <c r="D566" s="122"/>
      <c r="E566" s="399"/>
      <c r="F566" s="669"/>
      <c r="G566" s="401"/>
      <c r="H566" s="670"/>
      <c r="I566" s="671"/>
      <c r="J566" s="671"/>
      <c r="K566" s="81"/>
    </row>
    <row r="567" spans="1:11" x14ac:dyDescent="0.2">
      <c r="A567" s="122"/>
      <c r="B567" s="398"/>
      <c r="C567" s="122"/>
      <c r="D567" s="122"/>
      <c r="E567" s="399"/>
      <c r="F567" s="669"/>
      <c r="G567" s="401"/>
      <c r="H567" s="670"/>
      <c r="I567" s="671"/>
      <c r="J567" s="671"/>
      <c r="K567" s="81"/>
    </row>
    <row r="568" spans="1:11" x14ac:dyDescent="0.2">
      <c r="A568" s="125"/>
      <c r="B568" s="356" t="s">
        <v>426</v>
      </c>
      <c r="C568" s="125"/>
      <c r="D568" s="125"/>
      <c r="E568" s="158"/>
      <c r="F568" s="284"/>
      <c r="G568" s="370"/>
      <c r="H568" s="379"/>
      <c r="I568" s="380"/>
      <c r="J568" s="380"/>
    </row>
    <row r="569" spans="1:11" ht="33.75" x14ac:dyDescent="0.2">
      <c r="A569" s="16" t="s">
        <v>1</v>
      </c>
      <c r="B569" s="16" t="s">
        <v>2</v>
      </c>
      <c r="C569" s="18" t="s">
        <v>3</v>
      </c>
      <c r="D569" s="16" t="s">
        <v>4</v>
      </c>
      <c r="E569" s="19" t="s">
        <v>5</v>
      </c>
      <c r="F569" s="20" t="s">
        <v>6</v>
      </c>
      <c r="G569" s="21" t="s">
        <v>7</v>
      </c>
      <c r="H569" s="22" t="s">
        <v>8</v>
      </c>
      <c r="I569" s="23" t="s">
        <v>9</v>
      </c>
      <c r="J569" s="23" t="s">
        <v>10</v>
      </c>
      <c r="K569" s="24" t="s">
        <v>11</v>
      </c>
    </row>
    <row r="570" spans="1:11" ht="72" x14ac:dyDescent="0.2">
      <c r="A570" s="143">
        <v>1</v>
      </c>
      <c r="B570" s="376" t="s">
        <v>427</v>
      </c>
      <c r="C570" s="140"/>
      <c r="D570" s="359" t="s">
        <v>14</v>
      </c>
      <c r="E570" s="360">
        <v>1</v>
      </c>
      <c r="F570" s="373">
        <v>0</v>
      </c>
      <c r="G570" s="361">
        <v>0.08</v>
      </c>
      <c r="H570" s="374">
        <f>F570*E570</f>
        <v>0</v>
      </c>
      <c r="I570" s="375">
        <f>ROUND((H570*G570),2)</f>
        <v>0</v>
      </c>
      <c r="J570" s="375">
        <f>H570+I570</f>
        <v>0</v>
      </c>
      <c r="K570" s="165"/>
    </row>
    <row r="571" spans="1:11" ht="72" x14ac:dyDescent="0.2">
      <c r="A571" s="143">
        <v>2</v>
      </c>
      <c r="B571" s="376" t="s">
        <v>428</v>
      </c>
      <c r="C571" s="397"/>
      <c r="D571" s="359" t="s">
        <v>14</v>
      </c>
      <c r="E571" s="360">
        <v>1</v>
      </c>
      <c r="F571" s="373">
        <v>0</v>
      </c>
      <c r="G571" s="361">
        <v>0.08</v>
      </c>
      <c r="H571" s="374">
        <f>F571*E571</f>
        <v>0</v>
      </c>
      <c r="I571" s="375">
        <f>ROUND((H571*G571),2)</f>
        <v>0</v>
      </c>
      <c r="J571" s="375">
        <f>H571+I571</f>
        <v>0</v>
      </c>
      <c r="K571" s="165"/>
    </row>
    <row r="572" spans="1:11" ht="72" x14ac:dyDescent="0.2">
      <c r="A572" s="143">
        <v>3</v>
      </c>
      <c r="B572" s="376" t="s">
        <v>429</v>
      </c>
      <c r="C572" s="140"/>
      <c r="D572" s="359" t="s">
        <v>14</v>
      </c>
      <c r="E572" s="360">
        <v>1</v>
      </c>
      <c r="F572" s="373">
        <v>0</v>
      </c>
      <c r="G572" s="361">
        <v>0.08</v>
      </c>
      <c r="H572" s="374">
        <f>F572*E572</f>
        <v>0</v>
      </c>
      <c r="I572" s="375">
        <f>ROUND((H572*G572),2)</f>
        <v>0</v>
      </c>
      <c r="J572" s="375">
        <f>H572+I572</f>
        <v>0</v>
      </c>
      <c r="K572" s="165"/>
    </row>
    <row r="573" spans="1:11" ht="72" x14ac:dyDescent="0.2">
      <c r="A573" s="143">
        <v>4</v>
      </c>
      <c r="B573" s="376" t="s">
        <v>430</v>
      </c>
      <c r="C573" s="140"/>
      <c r="D573" s="359" t="s">
        <v>14</v>
      </c>
      <c r="E573" s="360">
        <v>1</v>
      </c>
      <c r="F573" s="373">
        <v>0</v>
      </c>
      <c r="G573" s="361">
        <v>0.08</v>
      </c>
      <c r="H573" s="374">
        <f>F573*E573</f>
        <v>0</v>
      </c>
      <c r="I573" s="375">
        <f>ROUND((H573*G573),2)</f>
        <v>0</v>
      </c>
      <c r="J573" s="375">
        <f>H573+I573</f>
        <v>0</v>
      </c>
      <c r="K573" s="165"/>
    </row>
    <row r="574" spans="1:11" x14ac:dyDescent="0.2">
      <c r="A574" s="122"/>
      <c r="B574" s="398"/>
      <c r="C574" s="122"/>
      <c r="D574" s="122"/>
      <c r="E574" s="399"/>
      <c r="F574" s="400" t="s">
        <v>111</v>
      </c>
      <c r="G574" s="401"/>
      <c r="H574" s="402">
        <f>SUM(H570:H573)</f>
        <v>0</v>
      </c>
      <c r="I574" s="403">
        <f>SUM(I570:I573)</f>
        <v>0</v>
      </c>
      <c r="J574" s="403">
        <f>SUM(J570:J573)</f>
        <v>0</v>
      </c>
      <c r="K574" s="81"/>
    </row>
    <row r="575" spans="1:11" x14ac:dyDescent="0.2">
      <c r="A575" s="122"/>
      <c r="B575" s="383" t="s">
        <v>431</v>
      </c>
      <c r="C575" s="122"/>
      <c r="D575" s="122"/>
      <c r="E575" s="399"/>
      <c r="F575" s="669"/>
      <c r="G575" s="401"/>
      <c r="H575" s="670"/>
      <c r="I575" s="671"/>
      <c r="J575" s="671"/>
      <c r="K575" s="81"/>
    </row>
    <row r="576" spans="1:11" ht="24" x14ac:dyDescent="0.2">
      <c r="A576" s="122"/>
      <c r="B576" s="398" t="s">
        <v>423</v>
      </c>
      <c r="C576" s="122"/>
      <c r="D576" s="122"/>
      <c r="E576" s="399"/>
      <c r="F576" s="669"/>
      <c r="G576" s="401"/>
      <c r="H576" s="670"/>
      <c r="I576" s="671"/>
      <c r="J576" s="671"/>
      <c r="K576" s="81"/>
    </row>
    <row r="577" spans="1:12" x14ac:dyDescent="0.2">
      <c r="A577" s="122"/>
      <c r="B577" s="398"/>
      <c r="C577" s="122"/>
      <c r="D577" s="122"/>
      <c r="E577" s="399"/>
      <c r="F577" s="669"/>
      <c r="G577" s="401"/>
      <c r="H577" s="670"/>
      <c r="I577" s="671"/>
      <c r="J577" s="671"/>
      <c r="K577" s="81"/>
    </row>
    <row r="578" spans="1:12" x14ac:dyDescent="0.2">
      <c r="A578" s="125"/>
      <c r="B578" s="356" t="s">
        <v>434</v>
      </c>
      <c r="C578" s="125"/>
      <c r="D578" s="125"/>
      <c r="E578" s="158"/>
      <c r="F578" s="284"/>
      <c r="G578" s="370"/>
      <c r="H578" s="379"/>
      <c r="I578" s="380"/>
      <c r="J578" s="380"/>
      <c r="L578" s="681"/>
    </row>
    <row r="579" spans="1:12" ht="33.75" x14ac:dyDescent="0.2">
      <c r="A579" s="16" t="s">
        <v>1</v>
      </c>
      <c r="B579" s="16" t="s">
        <v>2</v>
      </c>
      <c r="C579" s="18" t="s">
        <v>3</v>
      </c>
      <c r="D579" s="16" t="s">
        <v>4</v>
      </c>
      <c r="E579" s="19" t="s">
        <v>5</v>
      </c>
      <c r="F579" s="20" t="s">
        <v>6</v>
      </c>
      <c r="G579" s="21" t="s">
        <v>7</v>
      </c>
      <c r="H579" s="22" t="s">
        <v>8</v>
      </c>
      <c r="I579" s="23" t="s">
        <v>9</v>
      </c>
      <c r="J579" s="23" t="s">
        <v>10</v>
      </c>
      <c r="K579" s="24" t="s">
        <v>11</v>
      </c>
      <c r="L579" s="681"/>
    </row>
    <row r="580" spans="1:12" ht="24" x14ac:dyDescent="0.2">
      <c r="A580" s="143">
        <v>1</v>
      </c>
      <c r="B580" s="376" t="s">
        <v>442</v>
      </c>
      <c r="C580" s="140"/>
      <c r="D580" s="359" t="s">
        <v>14</v>
      </c>
      <c r="E580" s="360">
        <v>30</v>
      </c>
      <c r="F580" s="373">
        <v>0</v>
      </c>
      <c r="G580" s="361">
        <v>0.08</v>
      </c>
      <c r="H580" s="374">
        <f>F580*E580</f>
        <v>0</v>
      </c>
      <c r="I580" s="375">
        <f>ROUND((H580*G580),2)</f>
        <v>0</v>
      </c>
      <c r="J580" s="375">
        <f>H580+I580</f>
        <v>0</v>
      </c>
      <c r="K580" s="165"/>
      <c r="L580" s="681"/>
    </row>
    <row r="581" spans="1:12" ht="24" x14ac:dyDescent="0.2">
      <c r="A581" s="143">
        <v>2</v>
      </c>
      <c r="B581" s="376" t="s">
        <v>433</v>
      </c>
      <c r="C581" s="140"/>
      <c r="D581" s="359" t="s">
        <v>14</v>
      </c>
      <c r="E581" s="360">
        <v>25</v>
      </c>
      <c r="F581" s="373">
        <v>0</v>
      </c>
      <c r="G581" s="361">
        <v>0.08</v>
      </c>
      <c r="H581" s="374">
        <f>F581*E581</f>
        <v>0</v>
      </c>
      <c r="I581" s="375">
        <f>ROUND((H581*G581),2)</f>
        <v>0</v>
      </c>
      <c r="J581" s="375">
        <f>H581+I581</f>
        <v>0</v>
      </c>
      <c r="K581" s="81"/>
      <c r="L581" s="681"/>
    </row>
    <row r="582" spans="1:12" x14ac:dyDescent="0.2">
      <c r="A582" s="122"/>
      <c r="B582" s="398"/>
      <c r="C582" s="122"/>
      <c r="D582" s="122"/>
      <c r="E582" s="399"/>
      <c r="F582" s="400" t="s">
        <v>111</v>
      </c>
      <c r="G582" s="401"/>
      <c r="H582" s="689">
        <f>SUM(H580:H581)</f>
        <v>0</v>
      </c>
      <c r="I582" s="690">
        <f>SUM(I580:I581)</f>
        <v>0</v>
      </c>
      <c r="J582" s="690">
        <f>SUM(J580:J581)</f>
        <v>0</v>
      </c>
      <c r="K582" s="81"/>
      <c r="L582" s="681"/>
    </row>
    <row r="583" spans="1:12" x14ac:dyDescent="0.2">
      <c r="A583" s="682"/>
      <c r="B583" s="383" t="s">
        <v>435</v>
      </c>
      <c r="C583" s="682"/>
      <c r="D583" s="682"/>
      <c r="E583" s="683"/>
      <c r="F583" s="686"/>
      <c r="G583" s="684"/>
      <c r="H583" s="687"/>
      <c r="I583" s="688"/>
      <c r="J583" s="688"/>
      <c r="K583" s="685"/>
      <c r="L583" s="681"/>
    </row>
    <row r="584" spans="1:12" x14ac:dyDescent="0.2">
      <c r="A584" s="125"/>
      <c r="B584" s="81" t="s">
        <v>341</v>
      </c>
      <c r="C584" s="125"/>
      <c r="D584" s="125"/>
      <c r="E584" s="158"/>
      <c r="F584" s="284"/>
      <c r="G584" s="384"/>
      <c r="H584" s="377"/>
      <c r="I584" s="378"/>
      <c r="J584" s="378"/>
      <c r="K584" s="81"/>
    </row>
    <row r="585" spans="1:12" x14ac:dyDescent="0.2">
      <c r="A585" s="125"/>
      <c r="B585" s="81"/>
      <c r="C585" s="125"/>
      <c r="D585" s="125"/>
      <c r="E585" s="158"/>
      <c r="F585" s="284"/>
      <c r="G585" s="384"/>
      <c r="H585" s="377"/>
      <c r="I585" s="378"/>
      <c r="J585" s="378"/>
      <c r="K585" s="81"/>
    </row>
    <row r="586" spans="1:12" ht="25.5" x14ac:dyDescent="0.2">
      <c r="B586" s="393" t="s">
        <v>366</v>
      </c>
      <c r="F586" s="394" t="s">
        <v>367</v>
      </c>
      <c r="G586" s="395"/>
      <c r="H586" s="394">
        <f>H582+H574+H563+H558+H550+H541+H536+H531+H525+H520+H515+H509+H503+H498+H490+H481+H474+H468+H463+H458+H453+H448+H443+H432+H426+H420+H415+H408+H403+H396+H392+H370+H358+H350+H326+H268+H256+H248+H236+H200+H191+H184+H175+H164+H154+H149+H144+H138+H131+H122+H110+H98+H87+H76+H69+H63+H55+H49+H43+H8</f>
        <v>0</v>
      </c>
      <c r="I586" s="394">
        <f>J586-H586</f>
        <v>0</v>
      </c>
      <c r="J586" s="394">
        <f>J582+J574+J563+J558+J550+J541+J536+J531+J525+J520+J515+J509+J503+J498+J490+J481+J474+J468+J463+J458+J453+J448+J443+J432+J426+J420+J415+J408+J403+J396+J392+J370+J358+J350+J326+J268+J256+J248+J236+J200+J191+J184+J175+J164+J154+J149+J144+J138+J131+J122+J110+J98+J87+J76+J69+J63+J55+J49+J43+J8</f>
        <v>0</v>
      </c>
    </row>
    <row r="587" spans="1:12" ht="51" x14ac:dyDescent="0.2">
      <c r="B587" s="396" t="s">
        <v>368</v>
      </c>
      <c r="F587" s="394" t="s">
        <v>369</v>
      </c>
      <c r="G587" s="395"/>
      <c r="H587" s="394">
        <f>H586/4.0196</f>
        <v>0</v>
      </c>
    </row>
    <row r="588" spans="1:12" x14ac:dyDescent="0.2">
      <c r="F588" s="394"/>
      <c r="G588" s="395"/>
      <c r="H588" s="394"/>
    </row>
  </sheetData>
  <mergeCells count="3">
    <mergeCell ref="F268:G268"/>
    <mergeCell ref="F326:G326"/>
    <mergeCell ref="F350:G350"/>
  </mergeCells>
  <pageMargins left="0.44" right="0.43" top="0.39370078740157483" bottom="0.39370078740157483" header="0" footer="0.51181102362204722"/>
  <pageSetup paperSize="9" scale="70" orientation="landscape" r:id="rId1"/>
  <headerFooter alignWithMargins="0">
    <oddHeader>&amp;C&amp;P</oddHeader>
  </headerFooter>
  <rowBreaks count="4" manualBreakCount="4">
    <brk id="27" max="10" man="1"/>
    <brk id="283" max="10" man="1"/>
    <brk id="326" max="10" man="1"/>
    <brk id="38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Zbigniew Kawałek</dc:creator>
  <cp:lastModifiedBy>Zbigniew Kawałek</cp:lastModifiedBy>
  <cp:lastPrinted>2014-02-04T08:27:11Z</cp:lastPrinted>
  <dcterms:created xsi:type="dcterms:W3CDTF">2014-01-27T14:03:12Z</dcterms:created>
  <dcterms:modified xsi:type="dcterms:W3CDTF">2014-02-10T11:07:09Z</dcterms:modified>
</cp:coreProperties>
</file>