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80" windowWidth="27555" windowHeight="11370"/>
  </bookViews>
  <sheets>
    <sheet name="Arkusz1" sheetId="1" r:id="rId1"/>
  </sheets>
  <definedNames>
    <definedName name="_xlnm.Print_Area" localSheetId="0">Arkusz1!$A$445:$K$449</definedName>
  </definedNames>
  <calcPr calcId="145621"/>
</workbook>
</file>

<file path=xl/calcChain.xml><?xml version="1.0" encoding="utf-8"?>
<calcChain xmlns="http://schemas.openxmlformats.org/spreadsheetml/2006/main">
  <c r="H262" i="1" l="1"/>
  <c r="J262" i="1" s="1"/>
  <c r="H251" i="1"/>
  <c r="J251" i="1" s="1"/>
  <c r="I262" i="1" l="1"/>
  <c r="I263" i="1" s="1"/>
  <c r="I251" i="1"/>
  <c r="H46" i="1"/>
  <c r="H45" i="1"/>
  <c r="I45" i="1" s="1"/>
  <c r="J45" i="1" s="1"/>
  <c r="H360" i="1"/>
  <c r="J360" i="1" s="1"/>
  <c r="J361" i="1" s="1"/>
  <c r="H95" i="1"/>
  <c r="H94" i="1"/>
  <c r="I94" i="1" s="1"/>
  <c r="H389" i="1"/>
  <c r="J389" i="1" s="1"/>
  <c r="H287" i="1"/>
  <c r="I287" i="1" s="1"/>
  <c r="I288" i="1" s="1"/>
  <c r="H47" i="1" l="1"/>
  <c r="I46" i="1"/>
  <c r="H361" i="1"/>
  <c r="I360" i="1"/>
  <c r="I361" i="1" s="1"/>
  <c r="J94" i="1"/>
  <c r="I95" i="1"/>
  <c r="J95" i="1" s="1"/>
  <c r="H288" i="1"/>
  <c r="H263" i="1"/>
  <c r="I389" i="1"/>
  <c r="J263" i="1"/>
  <c r="J287" i="1"/>
  <c r="J288" i="1" s="1"/>
  <c r="H235" i="1"/>
  <c r="J235" i="1" s="1"/>
  <c r="H257" i="1"/>
  <c r="I257" i="1" s="1"/>
  <c r="H256" i="1"/>
  <c r="J256" i="1" s="1"/>
  <c r="J46" i="1" l="1"/>
  <c r="J47" i="1" s="1"/>
  <c r="I47" i="1"/>
  <c r="J257" i="1"/>
  <c r="J258" i="1" s="1"/>
  <c r="H258" i="1"/>
  <c r="I235" i="1"/>
  <c r="I256" i="1"/>
  <c r="I258" i="1" s="1"/>
  <c r="H396" i="1" l="1"/>
  <c r="I396" i="1" s="1"/>
  <c r="J396" i="1" l="1"/>
  <c r="H130" i="1" l="1"/>
  <c r="I130" i="1" s="1"/>
  <c r="J130" i="1" s="1"/>
  <c r="H635" i="1" l="1"/>
  <c r="I635" i="1" l="1"/>
  <c r="J635" i="1" s="1"/>
  <c r="H634" i="1"/>
  <c r="H636" i="1" s="1"/>
  <c r="H627" i="1"/>
  <c r="I627" i="1" s="1"/>
  <c r="J627" i="1" s="1"/>
  <c r="H626" i="1"/>
  <c r="H625" i="1"/>
  <c r="H624" i="1"/>
  <c r="I624" i="1" s="1"/>
  <c r="H200" i="1"/>
  <c r="I200" i="1" s="1"/>
  <c r="J200" i="1" s="1"/>
  <c r="H199" i="1"/>
  <c r="I199" i="1" s="1"/>
  <c r="H616" i="1"/>
  <c r="I616" i="1" s="1"/>
  <c r="H448" i="1"/>
  <c r="I634" i="1" l="1"/>
  <c r="I636" i="1" s="1"/>
  <c r="J624" i="1"/>
  <c r="I626" i="1"/>
  <c r="J626" i="1" s="1"/>
  <c r="I625" i="1"/>
  <c r="J625" i="1" s="1"/>
  <c r="H628" i="1"/>
  <c r="J199" i="1"/>
  <c r="H617" i="1"/>
  <c r="J616" i="1"/>
  <c r="J617" i="1" s="1"/>
  <c r="I617" i="1"/>
  <c r="I448" i="1"/>
  <c r="J448" i="1" s="1"/>
  <c r="H611" i="1"/>
  <c r="H606" i="1"/>
  <c r="H601" i="1"/>
  <c r="H600" i="1"/>
  <c r="H415" i="1"/>
  <c r="I415" i="1" s="1"/>
  <c r="H602" i="1" l="1"/>
  <c r="I606" i="1"/>
  <c r="H607" i="1"/>
  <c r="I611" i="1"/>
  <c r="H612" i="1"/>
  <c r="J634" i="1"/>
  <c r="J636" i="1" s="1"/>
  <c r="I628" i="1"/>
  <c r="J628" i="1"/>
  <c r="I601" i="1"/>
  <c r="J601" i="1" s="1"/>
  <c r="I600" i="1"/>
  <c r="J415" i="1"/>
  <c r="H414" i="1"/>
  <c r="I414" i="1" s="1"/>
  <c r="J414" i="1" s="1"/>
  <c r="H413" i="1"/>
  <c r="I413" i="1" s="1"/>
  <c r="H412" i="1"/>
  <c r="H411" i="1"/>
  <c r="I411" i="1" s="1"/>
  <c r="J411" i="1" s="1"/>
  <c r="H250" i="1"/>
  <c r="J250" i="1" s="1"/>
  <c r="H249" i="1"/>
  <c r="J249" i="1" s="1"/>
  <c r="H248" i="1"/>
  <c r="I248" i="1" s="1"/>
  <c r="H247" i="1"/>
  <c r="J247" i="1" s="1"/>
  <c r="H246" i="1"/>
  <c r="J246" i="1" s="1"/>
  <c r="H245" i="1"/>
  <c r="J245" i="1" s="1"/>
  <c r="H244" i="1"/>
  <c r="I244" i="1" s="1"/>
  <c r="H243" i="1"/>
  <c r="J243" i="1" s="1"/>
  <c r="H242" i="1"/>
  <c r="J242" i="1" s="1"/>
  <c r="H241" i="1"/>
  <c r="J241" i="1" s="1"/>
  <c r="H240" i="1"/>
  <c r="I240" i="1" s="1"/>
  <c r="H239" i="1"/>
  <c r="J239" i="1" s="1"/>
  <c r="H238" i="1"/>
  <c r="J238" i="1" s="1"/>
  <c r="H237" i="1"/>
  <c r="J237" i="1" s="1"/>
  <c r="H236" i="1"/>
  <c r="I236" i="1" s="1"/>
  <c r="H234" i="1"/>
  <c r="I234" i="1" s="1"/>
  <c r="H233" i="1"/>
  <c r="I233" i="1" s="1"/>
  <c r="H232" i="1"/>
  <c r="J232" i="1" s="1"/>
  <c r="H231" i="1"/>
  <c r="J231" i="1" s="1"/>
  <c r="H230" i="1"/>
  <c r="I230" i="1" s="1"/>
  <c r="H229" i="1"/>
  <c r="H223" i="1"/>
  <c r="J223" i="1" s="1"/>
  <c r="H222" i="1"/>
  <c r="J222" i="1" s="1"/>
  <c r="H221" i="1"/>
  <c r="I221" i="1" s="1"/>
  <c r="H220" i="1"/>
  <c r="J220" i="1" s="1"/>
  <c r="H219" i="1"/>
  <c r="J219" i="1" s="1"/>
  <c r="J611" i="1" l="1"/>
  <c r="J612" i="1" s="1"/>
  <c r="I612" i="1"/>
  <c r="J600" i="1"/>
  <c r="J602" i="1" s="1"/>
  <c r="I602" i="1"/>
  <c r="J606" i="1"/>
  <c r="J607" i="1" s="1"/>
  <c r="I607" i="1"/>
  <c r="H252" i="1"/>
  <c r="J229" i="1"/>
  <c r="I412" i="1"/>
  <c r="J412" i="1" s="1"/>
  <c r="J413" i="1"/>
  <c r="J240" i="1"/>
  <c r="I243" i="1"/>
  <c r="I220" i="1"/>
  <c r="J233" i="1"/>
  <c r="J221" i="1"/>
  <c r="I229" i="1"/>
  <c r="J236" i="1"/>
  <c r="I239" i="1"/>
  <c r="J234" i="1"/>
  <c r="J248" i="1"/>
  <c r="J230" i="1"/>
  <c r="J244" i="1"/>
  <c r="I247" i="1"/>
  <c r="I219" i="1"/>
  <c r="I223" i="1"/>
  <c r="I232" i="1"/>
  <c r="I238" i="1"/>
  <c r="I242" i="1"/>
  <c r="I246" i="1"/>
  <c r="I250" i="1"/>
  <c r="I222" i="1"/>
  <c r="I231" i="1"/>
  <c r="I237" i="1"/>
  <c r="I241" i="1"/>
  <c r="I245" i="1"/>
  <c r="I249" i="1"/>
  <c r="H595" i="1"/>
  <c r="I595" i="1" s="1"/>
  <c r="H594" i="1"/>
  <c r="H593" i="1"/>
  <c r="I593" i="1" s="1"/>
  <c r="J593" i="1" s="1"/>
  <c r="H592" i="1"/>
  <c r="H591" i="1"/>
  <c r="I591" i="1" s="1"/>
  <c r="H586" i="1"/>
  <c r="H587" i="1" s="1"/>
  <c r="H581" i="1"/>
  <c r="I581" i="1" s="1"/>
  <c r="I582" i="1" s="1"/>
  <c r="H576" i="1"/>
  <c r="I576" i="1" s="1"/>
  <c r="H575" i="1"/>
  <c r="H570" i="1"/>
  <c r="H565" i="1"/>
  <c r="H560" i="1"/>
  <c r="I560" i="1" s="1"/>
  <c r="H559" i="1"/>
  <c r="I559" i="1" s="1"/>
  <c r="H554" i="1"/>
  <c r="I554" i="1" s="1"/>
  <c r="H553" i="1"/>
  <c r="I553" i="1" s="1"/>
  <c r="H548" i="1"/>
  <c r="H543" i="1"/>
  <c r="I543" i="1" s="1"/>
  <c r="H542" i="1"/>
  <c r="I542" i="1" s="1"/>
  <c r="H541" i="1"/>
  <c r="I541" i="1" s="1"/>
  <c r="H540" i="1"/>
  <c r="H535" i="1"/>
  <c r="I535" i="1" s="1"/>
  <c r="H534" i="1"/>
  <c r="I534" i="1" s="1"/>
  <c r="H533" i="1"/>
  <c r="H532" i="1"/>
  <c r="I532" i="1" s="1"/>
  <c r="H531" i="1"/>
  <c r="I531" i="1" s="1"/>
  <c r="H526" i="1"/>
  <c r="H519" i="1"/>
  <c r="H518" i="1"/>
  <c r="I518" i="1" s="1"/>
  <c r="H513" i="1"/>
  <c r="H508" i="1"/>
  <c r="H503" i="1"/>
  <c r="H498" i="1"/>
  <c r="H493" i="1"/>
  <c r="H488" i="1"/>
  <c r="I488" i="1" s="1"/>
  <c r="H487" i="1"/>
  <c r="I487" i="1" s="1"/>
  <c r="H486" i="1"/>
  <c r="I486" i="1" s="1"/>
  <c r="H485" i="1"/>
  <c r="H484" i="1"/>
  <c r="I484" i="1" s="1"/>
  <c r="H483" i="1"/>
  <c r="I483" i="1" s="1"/>
  <c r="H482" i="1"/>
  <c r="H477" i="1"/>
  <c r="H476" i="1"/>
  <c r="H478" i="1" s="1"/>
  <c r="H471" i="1"/>
  <c r="H470" i="1"/>
  <c r="H465" i="1"/>
  <c r="H460" i="1"/>
  <c r="I460" i="1" s="1"/>
  <c r="H459" i="1"/>
  <c r="H458" i="1"/>
  <c r="H453" i="1"/>
  <c r="I453" i="1" s="1"/>
  <c r="H447" i="1"/>
  <c r="H441" i="1"/>
  <c r="I441" i="1" s="1"/>
  <c r="I442" i="1" s="1"/>
  <c r="H437" i="1"/>
  <c r="J437" i="1" s="1"/>
  <c r="H436" i="1"/>
  <c r="I436" i="1" s="1"/>
  <c r="H435" i="1"/>
  <c r="J435" i="1" s="1"/>
  <c r="H434" i="1"/>
  <c r="I434" i="1" s="1"/>
  <c r="H433" i="1"/>
  <c r="J433" i="1" s="1"/>
  <c r="H432" i="1"/>
  <c r="I432" i="1" s="1"/>
  <c r="H431" i="1"/>
  <c r="J431" i="1" s="1"/>
  <c r="H430" i="1"/>
  <c r="I430" i="1" s="1"/>
  <c r="H429" i="1"/>
  <c r="J429" i="1" s="1"/>
  <c r="H428" i="1"/>
  <c r="I428" i="1" s="1"/>
  <c r="H427" i="1"/>
  <c r="J427" i="1" s="1"/>
  <c r="H426" i="1"/>
  <c r="I426" i="1" s="1"/>
  <c r="H425" i="1"/>
  <c r="J425" i="1" s="1"/>
  <c r="H424" i="1"/>
  <c r="I424" i="1" s="1"/>
  <c r="H423" i="1"/>
  <c r="J423" i="1" s="1"/>
  <c r="H422" i="1"/>
  <c r="I422" i="1" s="1"/>
  <c r="H421" i="1"/>
  <c r="J421" i="1" s="1"/>
  <c r="H420" i="1"/>
  <c r="I420" i="1" s="1"/>
  <c r="H410" i="1"/>
  <c r="H403" i="1"/>
  <c r="J403" i="1" s="1"/>
  <c r="H402" i="1"/>
  <c r="I402" i="1" s="1"/>
  <c r="H401" i="1"/>
  <c r="J401" i="1" s="1"/>
  <c r="H384" i="1"/>
  <c r="J384" i="1" s="1"/>
  <c r="H383" i="1"/>
  <c r="J383" i="1" s="1"/>
  <c r="H382" i="1"/>
  <c r="I382" i="1" s="1"/>
  <c r="H381" i="1"/>
  <c r="J381" i="1" s="1"/>
  <c r="H380" i="1"/>
  <c r="I380" i="1" s="1"/>
  <c r="H379" i="1"/>
  <c r="J379" i="1" s="1"/>
  <c r="H378" i="1"/>
  <c r="I378" i="1" s="1"/>
  <c r="H377" i="1"/>
  <c r="J377" i="1" s="1"/>
  <c r="H376" i="1"/>
  <c r="I376" i="1" s="1"/>
  <c r="H375" i="1"/>
  <c r="J375" i="1" s="1"/>
  <c r="H374" i="1"/>
  <c r="I374" i="1" s="1"/>
  <c r="H373" i="1"/>
  <c r="J373" i="1" s="1"/>
  <c r="H372" i="1"/>
  <c r="H371" i="1"/>
  <c r="J371" i="1" s="1"/>
  <c r="H370" i="1"/>
  <c r="I370" i="1" s="1"/>
  <c r="H369" i="1"/>
  <c r="J369" i="1" s="1"/>
  <c r="H368" i="1"/>
  <c r="I368" i="1" s="1"/>
  <c r="H367" i="1"/>
  <c r="H355" i="1"/>
  <c r="H354" i="1"/>
  <c r="J354" i="1" s="1"/>
  <c r="H353" i="1"/>
  <c r="I353" i="1" s="1"/>
  <c r="H352" i="1"/>
  <c r="J352" i="1" s="1"/>
  <c r="H351" i="1"/>
  <c r="I351" i="1" s="1"/>
  <c r="H350" i="1"/>
  <c r="J350" i="1" s="1"/>
  <c r="H349" i="1"/>
  <c r="I349" i="1" s="1"/>
  <c r="H348" i="1"/>
  <c r="J348" i="1" s="1"/>
  <c r="H347" i="1"/>
  <c r="I347" i="1" s="1"/>
  <c r="H346" i="1"/>
  <c r="J346" i="1" s="1"/>
  <c r="H345" i="1"/>
  <c r="I345" i="1" s="1"/>
  <c r="H344" i="1"/>
  <c r="J344" i="1" s="1"/>
  <c r="H343" i="1"/>
  <c r="I343" i="1" s="1"/>
  <c r="H342" i="1"/>
  <c r="J342" i="1" s="1"/>
  <c r="H341" i="1"/>
  <c r="J341" i="1" s="1"/>
  <c r="H340" i="1"/>
  <c r="J340" i="1" s="1"/>
  <c r="H339" i="1"/>
  <c r="I339" i="1" s="1"/>
  <c r="H338" i="1"/>
  <c r="H337" i="1"/>
  <c r="I337" i="1" s="1"/>
  <c r="H336" i="1"/>
  <c r="J336" i="1" s="1"/>
  <c r="H335" i="1"/>
  <c r="J335" i="1" s="1"/>
  <c r="H334" i="1"/>
  <c r="H333" i="1"/>
  <c r="I333" i="1" s="1"/>
  <c r="H332" i="1"/>
  <c r="J332" i="1" s="1"/>
  <c r="H331" i="1"/>
  <c r="J331" i="1" s="1"/>
  <c r="H330" i="1"/>
  <c r="H329" i="1"/>
  <c r="I329" i="1" s="1"/>
  <c r="H328" i="1"/>
  <c r="I328" i="1" s="1"/>
  <c r="H327" i="1"/>
  <c r="J327" i="1" s="1"/>
  <c r="H326" i="1"/>
  <c r="H325" i="1"/>
  <c r="I325" i="1" s="1"/>
  <c r="H324" i="1"/>
  <c r="I324" i="1" s="1"/>
  <c r="H323" i="1"/>
  <c r="J323" i="1" s="1"/>
  <c r="H322" i="1"/>
  <c r="J322" i="1" s="1"/>
  <c r="H321" i="1"/>
  <c r="I321" i="1" s="1"/>
  <c r="H320" i="1"/>
  <c r="J320" i="1" s="1"/>
  <c r="H319" i="1"/>
  <c r="J319" i="1" s="1"/>
  <c r="H318" i="1"/>
  <c r="J318" i="1" s="1"/>
  <c r="H317" i="1"/>
  <c r="I317" i="1" s="1"/>
  <c r="H316" i="1"/>
  <c r="I316" i="1" s="1"/>
  <c r="H315" i="1"/>
  <c r="I315" i="1" s="1"/>
  <c r="H314" i="1"/>
  <c r="J314" i="1" s="1"/>
  <c r="H313" i="1"/>
  <c r="I313" i="1" s="1"/>
  <c r="H312" i="1"/>
  <c r="J312" i="1" s="1"/>
  <c r="H311" i="1"/>
  <c r="J311" i="1" s="1"/>
  <c r="H310" i="1"/>
  <c r="J310" i="1" s="1"/>
  <c r="H309" i="1"/>
  <c r="I309" i="1" s="1"/>
  <c r="H308" i="1"/>
  <c r="J308" i="1" s="1"/>
  <c r="H307" i="1"/>
  <c r="I307" i="1" s="1"/>
  <c r="H306" i="1"/>
  <c r="J306" i="1" s="1"/>
  <c r="H305" i="1"/>
  <c r="I305" i="1" s="1"/>
  <c r="H304" i="1"/>
  <c r="I304" i="1" s="1"/>
  <c r="H303" i="1"/>
  <c r="H298" i="1"/>
  <c r="I298" i="1" s="1"/>
  <c r="H297" i="1"/>
  <c r="J297" i="1" s="1"/>
  <c r="H296" i="1"/>
  <c r="I296" i="1" s="1"/>
  <c r="H295" i="1"/>
  <c r="J295" i="1" s="1"/>
  <c r="H294" i="1"/>
  <c r="I294" i="1" s="1"/>
  <c r="H293" i="1"/>
  <c r="I293" i="1" s="1"/>
  <c r="H282" i="1"/>
  <c r="I282" i="1" s="1"/>
  <c r="H281" i="1"/>
  <c r="J281" i="1" s="1"/>
  <c r="H280" i="1"/>
  <c r="H275" i="1"/>
  <c r="I275" i="1" s="1"/>
  <c r="H274" i="1"/>
  <c r="J274" i="1" s="1"/>
  <c r="H273" i="1"/>
  <c r="J273" i="1" s="1"/>
  <c r="H272" i="1"/>
  <c r="J272" i="1" s="1"/>
  <c r="H271" i="1"/>
  <c r="I271" i="1" s="1"/>
  <c r="H270" i="1"/>
  <c r="J270" i="1" s="1"/>
  <c r="H269" i="1"/>
  <c r="I269" i="1" s="1"/>
  <c r="H218" i="1"/>
  <c r="H224" i="1" s="1"/>
  <c r="H213" i="1"/>
  <c r="J213" i="1" s="1"/>
  <c r="H208" i="1"/>
  <c r="H198" i="1"/>
  <c r="H193" i="1"/>
  <c r="H192" i="1"/>
  <c r="I192" i="1" s="1"/>
  <c r="H184" i="1"/>
  <c r="I184" i="1" s="1"/>
  <c r="J184" i="1" s="1"/>
  <c r="H183" i="1"/>
  <c r="H182" i="1"/>
  <c r="I182" i="1" s="1"/>
  <c r="H181" i="1"/>
  <c r="I181" i="1" s="1"/>
  <c r="J181" i="1" s="1"/>
  <c r="H180" i="1"/>
  <c r="H179" i="1"/>
  <c r="I179" i="1" s="1"/>
  <c r="H173" i="1"/>
  <c r="J173" i="1" s="1"/>
  <c r="H172" i="1"/>
  <c r="J172" i="1" s="1"/>
  <c r="H171" i="1"/>
  <c r="J171" i="1" s="1"/>
  <c r="H170" i="1"/>
  <c r="I170" i="1" s="1"/>
  <c r="H169" i="1"/>
  <c r="I169" i="1" s="1"/>
  <c r="H168" i="1"/>
  <c r="J168" i="1" s="1"/>
  <c r="H163" i="1"/>
  <c r="I163" i="1" s="1"/>
  <c r="I164" i="1" s="1"/>
  <c r="H158" i="1"/>
  <c r="H159" i="1" s="1"/>
  <c r="H153" i="1"/>
  <c r="I153" i="1" s="1"/>
  <c r="H152" i="1"/>
  <c r="I152" i="1" s="1"/>
  <c r="H147" i="1"/>
  <c r="H146" i="1"/>
  <c r="I146" i="1" s="1"/>
  <c r="H145" i="1"/>
  <c r="I145" i="1" s="1"/>
  <c r="H140" i="1"/>
  <c r="H139" i="1"/>
  <c r="I139" i="1" s="1"/>
  <c r="H138" i="1"/>
  <c r="I138" i="1" s="1"/>
  <c r="J138" i="1" s="1"/>
  <c r="H137" i="1"/>
  <c r="I137" i="1" s="1"/>
  <c r="J137" i="1" s="1"/>
  <c r="H136" i="1"/>
  <c r="H131" i="1"/>
  <c r="I131" i="1" s="1"/>
  <c r="J131" i="1" s="1"/>
  <c r="H129" i="1"/>
  <c r="H128" i="1"/>
  <c r="H127" i="1"/>
  <c r="I127" i="1" s="1"/>
  <c r="H126" i="1"/>
  <c r="I126" i="1" s="1"/>
  <c r="J126" i="1" s="1"/>
  <c r="H125" i="1"/>
  <c r="I125" i="1" s="1"/>
  <c r="J125" i="1" s="1"/>
  <c r="H124" i="1"/>
  <c r="H119" i="1"/>
  <c r="I119" i="1" s="1"/>
  <c r="J119" i="1" s="1"/>
  <c r="H118" i="1"/>
  <c r="H117" i="1"/>
  <c r="H116" i="1"/>
  <c r="I116" i="1" s="1"/>
  <c r="H115" i="1"/>
  <c r="I115" i="1" s="1"/>
  <c r="J115" i="1" s="1"/>
  <c r="H114" i="1"/>
  <c r="I114" i="1" s="1"/>
  <c r="J114" i="1" s="1"/>
  <c r="H113" i="1"/>
  <c r="H107" i="1"/>
  <c r="I107" i="1" s="1"/>
  <c r="J107" i="1" s="1"/>
  <c r="H106" i="1"/>
  <c r="H105" i="1"/>
  <c r="H104" i="1"/>
  <c r="I104" i="1" s="1"/>
  <c r="H103" i="1"/>
  <c r="I103" i="1" s="1"/>
  <c r="J103" i="1" s="1"/>
  <c r="H102" i="1"/>
  <c r="I102" i="1" s="1"/>
  <c r="J102" i="1" s="1"/>
  <c r="H101" i="1"/>
  <c r="H89" i="1"/>
  <c r="H88" i="1"/>
  <c r="H87" i="1"/>
  <c r="H86" i="1"/>
  <c r="I86" i="1" s="1"/>
  <c r="H85" i="1"/>
  <c r="I85" i="1" s="1"/>
  <c r="J85" i="1" s="1"/>
  <c r="H80" i="1"/>
  <c r="I80" i="1" s="1"/>
  <c r="J80" i="1" s="1"/>
  <c r="H79" i="1"/>
  <c r="H78" i="1"/>
  <c r="H73" i="1"/>
  <c r="J73" i="1" s="1"/>
  <c r="H72" i="1"/>
  <c r="I72" i="1" s="1"/>
  <c r="H67" i="1"/>
  <c r="I67" i="1" s="1"/>
  <c r="H66" i="1"/>
  <c r="I66" i="1" s="1"/>
  <c r="H65" i="1"/>
  <c r="J65" i="1" s="1"/>
  <c r="H64" i="1"/>
  <c r="J64" i="1" s="1"/>
  <c r="H59" i="1"/>
  <c r="I59" i="1" s="1"/>
  <c r="J59" i="1" s="1"/>
  <c r="H58" i="1"/>
  <c r="I58" i="1" s="1"/>
  <c r="H53" i="1"/>
  <c r="I53" i="1" s="1"/>
  <c r="H52" i="1"/>
  <c r="H40" i="1"/>
  <c r="H39" i="1"/>
  <c r="I39" i="1" s="1"/>
  <c r="H38" i="1"/>
  <c r="I38" i="1" s="1"/>
  <c r="J38" i="1" s="1"/>
  <c r="H37" i="1"/>
  <c r="I37" i="1" s="1"/>
  <c r="J37" i="1" s="1"/>
  <c r="H36" i="1"/>
  <c r="H35" i="1"/>
  <c r="I35" i="1" s="1"/>
  <c r="H34" i="1"/>
  <c r="I34" i="1" s="1"/>
  <c r="J34" i="1" s="1"/>
  <c r="H33" i="1"/>
  <c r="H32" i="1"/>
  <c r="H31" i="1"/>
  <c r="I31" i="1" s="1"/>
  <c r="H30" i="1"/>
  <c r="I30" i="1" s="1"/>
  <c r="J30" i="1" s="1"/>
  <c r="H29" i="1"/>
  <c r="I29" i="1" s="1"/>
  <c r="J29" i="1" s="1"/>
  <c r="H28" i="1"/>
  <c r="H27" i="1"/>
  <c r="I27" i="1" s="1"/>
  <c r="H26" i="1"/>
  <c r="H25" i="1"/>
  <c r="I25" i="1" s="1"/>
  <c r="H24" i="1"/>
  <c r="I24" i="1" s="1"/>
  <c r="J24" i="1" s="1"/>
  <c r="H23" i="1"/>
  <c r="I23" i="1" s="1"/>
  <c r="J23" i="1" s="1"/>
  <c r="H22" i="1"/>
  <c r="H21" i="1"/>
  <c r="I21" i="1" s="1"/>
  <c r="H20" i="1"/>
  <c r="I20" i="1" s="1"/>
  <c r="J20" i="1" s="1"/>
  <c r="H19" i="1"/>
  <c r="H18" i="1"/>
  <c r="H17" i="1"/>
  <c r="I17" i="1" s="1"/>
  <c r="H16" i="1"/>
  <c r="I16" i="1" s="1"/>
  <c r="J16" i="1" s="1"/>
  <c r="H15" i="1"/>
  <c r="I15" i="1" s="1"/>
  <c r="J15" i="1" s="1"/>
  <c r="H14" i="1"/>
  <c r="H13" i="1"/>
  <c r="I13" i="1" s="1"/>
  <c r="H12" i="1"/>
  <c r="I12" i="1" s="1"/>
  <c r="J12" i="1" s="1"/>
  <c r="H11" i="1"/>
  <c r="H41" i="1" s="1"/>
  <c r="H7" i="1"/>
  <c r="I7" i="1" s="1"/>
  <c r="H6" i="1"/>
  <c r="I6" i="1" s="1"/>
  <c r="J6" i="1" s="1"/>
  <c r="H5" i="1"/>
  <c r="I5" i="1" s="1"/>
  <c r="I89" i="1" l="1"/>
  <c r="I280" i="1"/>
  <c r="H283" i="1"/>
  <c r="J252" i="1"/>
  <c r="I252" i="1"/>
  <c r="I372" i="1"/>
  <c r="I208" i="1"/>
  <c r="I209" i="1" s="1"/>
  <c r="H209" i="1"/>
  <c r="H214" i="1" s="1"/>
  <c r="I198" i="1"/>
  <c r="I201" i="1" s="1"/>
  <c r="H201" i="1"/>
  <c r="I447" i="1"/>
  <c r="I449" i="1" s="1"/>
  <c r="H449" i="1"/>
  <c r="J367" i="1"/>
  <c r="H385" i="1"/>
  <c r="I410" i="1"/>
  <c r="I416" i="1" s="1"/>
  <c r="H416" i="1"/>
  <c r="H54" i="1"/>
  <c r="H442" i="1"/>
  <c r="J218" i="1"/>
  <c r="J224" i="1" s="1"/>
  <c r="I308" i="1"/>
  <c r="I154" i="1"/>
  <c r="J324" i="1"/>
  <c r="I346" i="1"/>
  <c r="I433" i="1"/>
  <c r="H544" i="1"/>
  <c r="I586" i="1"/>
  <c r="I587" i="1" s="1"/>
  <c r="J169" i="1"/>
  <c r="I213" i="1"/>
  <c r="I297" i="1"/>
  <c r="I336" i="1"/>
  <c r="I354" i="1"/>
  <c r="I369" i="1"/>
  <c r="J374" i="1"/>
  <c r="I437" i="1"/>
  <c r="J170" i="1"/>
  <c r="I173" i="1"/>
  <c r="J208" i="1"/>
  <c r="J269" i="1"/>
  <c r="I281" i="1"/>
  <c r="J293" i="1"/>
  <c r="J296" i="1"/>
  <c r="J316" i="1"/>
  <c r="J328" i="1"/>
  <c r="I373" i="1"/>
  <c r="I375" i="1"/>
  <c r="I381" i="1"/>
  <c r="I429" i="1"/>
  <c r="H472" i="1"/>
  <c r="I555" i="1"/>
  <c r="H577" i="1"/>
  <c r="J182" i="1"/>
  <c r="I270" i="1"/>
  <c r="J280" i="1"/>
  <c r="J333" i="1"/>
  <c r="J372" i="1"/>
  <c r="I476" i="1"/>
  <c r="I478" i="1" s="1"/>
  <c r="J66" i="1"/>
  <c r="J152" i="1"/>
  <c r="I274" i="1"/>
  <c r="J304" i="1"/>
  <c r="J307" i="1"/>
  <c r="I312" i="1"/>
  <c r="J325" i="1"/>
  <c r="I367" i="1"/>
  <c r="I377" i="1"/>
  <c r="I403" i="1"/>
  <c r="I425" i="1"/>
  <c r="I454" i="1"/>
  <c r="H582" i="1"/>
  <c r="I52" i="1"/>
  <c r="I54" i="1" s="1"/>
  <c r="I73" i="1"/>
  <c r="I74" i="1" s="1"/>
  <c r="I172" i="1"/>
  <c r="H356" i="1"/>
  <c r="J315" i="1"/>
  <c r="I320" i="1"/>
  <c r="J329" i="1"/>
  <c r="I332" i="1"/>
  <c r="I342" i="1"/>
  <c r="I344" i="1"/>
  <c r="I348" i="1"/>
  <c r="I350" i="1"/>
  <c r="I352" i="1"/>
  <c r="I371" i="1"/>
  <c r="I379" i="1"/>
  <c r="I384" i="1"/>
  <c r="I421" i="1"/>
  <c r="I423" i="1"/>
  <c r="I431" i="1"/>
  <c r="J460" i="1"/>
  <c r="I471" i="1"/>
  <c r="J471" i="1" s="1"/>
  <c r="J487" i="1"/>
  <c r="I526" i="1"/>
  <c r="I527" i="1" s="1"/>
  <c r="J535" i="1"/>
  <c r="J542" i="1"/>
  <c r="H194" i="1"/>
  <c r="H527" i="1"/>
  <c r="H60" i="1"/>
  <c r="J72" i="1"/>
  <c r="J74" i="1" s="1"/>
  <c r="H74" i="1"/>
  <c r="J337" i="1"/>
  <c r="J347" i="1"/>
  <c r="J349" i="1"/>
  <c r="I383" i="1"/>
  <c r="I401" i="1"/>
  <c r="J420" i="1"/>
  <c r="I427" i="1"/>
  <c r="I435" i="1"/>
  <c r="J441" i="1"/>
  <c r="J442" i="1" s="1"/>
  <c r="I459" i="1"/>
  <c r="J459" i="1" s="1"/>
  <c r="J483" i="1"/>
  <c r="I485" i="1"/>
  <c r="J485" i="1" s="1"/>
  <c r="I519" i="1"/>
  <c r="J519" i="1" s="1"/>
  <c r="I533" i="1"/>
  <c r="I536" i="1" s="1"/>
  <c r="I540" i="1"/>
  <c r="I544" i="1" s="1"/>
  <c r="J554" i="1"/>
  <c r="I561" i="1"/>
  <c r="I8" i="1"/>
  <c r="J5" i="1"/>
  <c r="I60" i="1"/>
  <c r="J58" i="1"/>
  <c r="J60" i="1" s="1"/>
  <c r="H68" i="1"/>
  <c r="H141" i="1"/>
  <c r="H174" i="1"/>
  <c r="I273" i="1"/>
  <c r="I303" i="1"/>
  <c r="I306" i="1"/>
  <c r="I311" i="1"/>
  <c r="I314" i="1"/>
  <c r="J317" i="1"/>
  <c r="I319" i="1"/>
  <c r="I322" i="1"/>
  <c r="J326" i="1"/>
  <c r="I326" i="1"/>
  <c r="J330" i="1"/>
  <c r="I330" i="1"/>
  <c r="J334" i="1"/>
  <c r="I334" i="1"/>
  <c r="J338" i="1"/>
  <c r="I338" i="1"/>
  <c r="I470" i="1"/>
  <c r="J484" i="1"/>
  <c r="J486" i="1"/>
  <c r="J488" i="1"/>
  <c r="I548" i="1"/>
  <c r="I549" i="1" s="1"/>
  <c r="H549" i="1"/>
  <c r="I575" i="1"/>
  <c r="I577" i="1" s="1"/>
  <c r="I592" i="1"/>
  <c r="J592" i="1" s="1"/>
  <c r="H276" i="1"/>
  <c r="H489" i="1"/>
  <c r="I482" i="1"/>
  <c r="H509" i="1"/>
  <c r="I508" i="1"/>
  <c r="I509" i="1" s="1"/>
  <c r="I594" i="1"/>
  <c r="J7" i="1"/>
  <c r="I11" i="1"/>
  <c r="I14" i="1"/>
  <c r="J14" i="1" s="1"/>
  <c r="J17" i="1"/>
  <c r="I19" i="1"/>
  <c r="J19" i="1" s="1"/>
  <c r="I22" i="1"/>
  <c r="J22" i="1" s="1"/>
  <c r="J25" i="1"/>
  <c r="I28" i="1"/>
  <c r="J28" i="1" s="1"/>
  <c r="J31" i="1"/>
  <c r="I33" i="1"/>
  <c r="J33" i="1" s="1"/>
  <c r="I36" i="1"/>
  <c r="J36" i="1" s="1"/>
  <c r="J39" i="1"/>
  <c r="I65" i="1"/>
  <c r="I79" i="1"/>
  <c r="J79" i="1" s="1"/>
  <c r="J86" i="1"/>
  <c r="I88" i="1"/>
  <c r="J88" i="1" s="1"/>
  <c r="I101" i="1"/>
  <c r="J101" i="1" s="1"/>
  <c r="J104" i="1"/>
  <c r="I106" i="1"/>
  <c r="J106" i="1" s="1"/>
  <c r="I113" i="1"/>
  <c r="J116" i="1"/>
  <c r="I118" i="1"/>
  <c r="J118" i="1" s="1"/>
  <c r="I124" i="1"/>
  <c r="J127" i="1"/>
  <c r="I129" i="1"/>
  <c r="J129" i="1" s="1"/>
  <c r="I136" i="1"/>
  <c r="J139" i="1"/>
  <c r="J145" i="1"/>
  <c r="I147" i="1"/>
  <c r="I148" i="1" s="1"/>
  <c r="J153" i="1"/>
  <c r="I158" i="1"/>
  <c r="I159" i="1" s="1"/>
  <c r="J192" i="1"/>
  <c r="J271" i="1"/>
  <c r="J282" i="1"/>
  <c r="I295" i="1"/>
  <c r="J298" i="1"/>
  <c r="J309" i="1"/>
  <c r="H8" i="1"/>
  <c r="H81" i="1"/>
  <c r="H90" i="1"/>
  <c r="H96" i="1" s="1"/>
  <c r="H108" i="1"/>
  <c r="H120" i="1"/>
  <c r="H132" i="1"/>
  <c r="H148" i="1"/>
  <c r="H154" i="1"/>
  <c r="J158" i="1"/>
  <c r="J159" i="1" s="1"/>
  <c r="J163" i="1"/>
  <c r="J164" i="1" s="1"/>
  <c r="I168" i="1"/>
  <c r="I171" i="1"/>
  <c r="I180" i="1"/>
  <c r="J180" i="1" s="1"/>
  <c r="I183" i="1"/>
  <c r="H299" i="1"/>
  <c r="J303" i="1"/>
  <c r="I341" i="1"/>
  <c r="H404" i="1"/>
  <c r="H438" i="1"/>
  <c r="H555" i="1"/>
  <c r="J13" i="1"/>
  <c r="I18" i="1"/>
  <c r="J18" i="1" s="1"/>
  <c r="J21" i="1"/>
  <c r="I26" i="1"/>
  <c r="J26" i="1" s="1"/>
  <c r="J27" i="1"/>
  <c r="I32" i="1"/>
  <c r="J32" i="1" s="1"/>
  <c r="J35" i="1"/>
  <c r="I40" i="1"/>
  <c r="J40" i="1" s="1"/>
  <c r="J53" i="1"/>
  <c r="I64" i="1"/>
  <c r="J67" i="1"/>
  <c r="I78" i="1"/>
  <c r="J78" i="1" s="1"/>
  <c r="I87" i="1"/>
  <c r="J87" i="1" s="1"/>
  <c r="I105" i="1"/>
  <c r="J105" i="1" s="1"/>
  <c r="I117" i="1"/>
  <c r="J117" i="1" s="1"/>
  <c r="I128" i="1"/>
  <c r="J128" i="1" s="1"/>
  <c r="I140" i="1"/>
  <c r="J140" i="1" s="1"/>
  <c r="J146" i="1"/>
  <c r="H164" i="1"/>
  <c r="H185" i="1"/>
  <c r="J179" i="1"/>
  <c r="I193" i="1"/>
  <c r="J193" i="1" s="1"/>
  <c r="I218" i="1"/>
  <c r="I224" i="1" s="1"/>
  <c r="I272" i="1"/>
  <c r="J275" i="1"/>
  <c r="J294" i="1"/>
  <c r="J305" i="1"/>
  <c r="I310" i="1"/>
  <c r="J313" i="1"/>
  <c r="I318" i="1"/>
  <c r="J321" i="1"/>
  <c r="I323" i="1"/>
  <c r="I327" i="1"/>
  <c r="I331" i="1"/>
  <c r="I335" i="1"/>
  <c r="J339" i="1"/>
  <c r="J351" i="1"/>
  <c r="J353" i="1"/>
  <c r="I355" i="1"/>
  <c r="J355" i="1"/>
  <c r="J376" i="1"/>
  <c r="J378" i="1"/>
  <c r="J380" i="1"/>
  <c r="J382" i="1"/>
  <c r="J402" i="1"/>
  <c r="J404" i="1" s="1"/>
  <c r="J422" i="1"/>
  <c r="J424" i="1"/>
  <c r="J426" i="1"/>
  <c r="J428" i="1"/>
  <c r="J430" i="1"/>
  <c r="J432" i="1"/>
  <c r="J434" i="1"/>
  <c r="J436" i="1"/>
  <c r="J453" i="1"/>
  <c r="I477" i="1"/>
  <c r="J477" i="1" s="1"/>
  <c r="I503" i="1"/>
  <c r="I504" i="1" s="1"/>
  <c r="H504" i="1"/>
  <c r="J531" i="1"/>
  <c r="J553" i="1"/>
  <c r="J560" i="1"/>
  <c r="H596" i="1"/>
  <c r="H454" i="1"/>
  <c r="I465" i="1"/>
  <c r="I466" i="1" s="1"/>
  <c r="H466" i="1"/>
  <c r="H499" i="1"/>
  <c r="I498" i="1"/>
  <c r="I499" i="1" s="1"/>
  <c r="H520" i="1"/>
  <c r="H536" i="1"/>
  <c r="H561" i="1"/>
  <c r="H571" i="1"/>
  <c r="I570" i="1"/>
  <c r="I571" i="1" s="1"/>
  <c r="I340" i="1"/>
  <c r="J343" i="1"/>
  <c r="J345" i="1"/>
  <c r="J368" i="1"/>
  <c r="J370" i="1"/>
  <c r="H461" i="1"/>
  <c r="I458" i="1"/>
  <c r="I493" i="1"/>
  <c r="H494" i="1"/>
  <c r="I513" i="1"/>
  <c r="H514" i="1"/>
  <c r="J518" i="1"/>
  <c r="J532" i="1"/>
  <c r="J534" i="1"/>
  <c r="J541" i="1"/>
  <c r="J543" i="1"/>
  <c r="I565" i="1"/>
  <c r="H566" i="1"/>
  <c r="J576" i="1"/>
  <c r="J581" i="1"/>
  <c r="J582" i="1" s="1"/>
  <c r="J591" i="1"/>
  <c r="J595" i="1"/>
  <c r="J559" i="1"/>
  <c r="I41" i="1" l="1"/>
  <c r="J198" i="1"/>
  <c r="J201" i="1" s="1"/>
  <c r="J89" i="1"/>
  <c r="H390" i="1"/>
  <c r="H397" i="1" s="1"/>
  <c r="H640" i="1" s="1"/>
  <c r="J283" i="1"/>
  <c r="I283" i="1"/>
  <c r="I214" i="1"/>
  <c r="J209" i="1"/>
  <c r="J214" i="1" s="1"/>
  <c r="I385" i="1"/>
  <c r="J385" i="1"/>
  <c r="J447" i="1"/>
  <c r="J449" i="1" s="1"/>
  <c r="J410" i="1"/>
  <c r="J416" i="1" s="1"/>
  <c r="I299" i="1"/>
  <c r="J476" i="1"/>
  <c r="J478" i="1" s="1"/>
  <c r="J174" i="1"/>
  <c r="J586" i="1"/>
  <c r="J587" i="1" s="1"/>
  <c r="J555" i="1"/>
  <c r="J68" i="1"/>
  <c r="I68" i="1"/>
  <c r="J154" i="1"/>
  <c r="J540" i="1"/>
  <c r="J544" i="1" s="1"/>
  <c r="I404" i="1"/>
  <c r="I596" i="1"/>
  <c r="J276" i="1"/>
  <c r="J465" i="1"/>
  <c r="J466" i="1" s="1"/>
  <c r="J594" i="1"/>
  <c r="J596" i="1" s="1"/>
  <c r="I489" i="1"/>
  <c r="I438" i="1"/>
  <c r="I472" i="1"/>
  <c r="J520" i="1"/>
  <c r="J526" i="1"/>
  <c r="J527" i="1" s="1"/>
  <c r="J299" i="1"/>
  <c r="J533" i="1"/>
  <c r="J536" i="1" s="1"/>
  <c r="J454" i="1"/>
  <c r="I520" i="1"/>
  <c r="I132" i="1"/>
  <c r="J52" i="1"/>
  <c r="J54" i="1" s="1"/>
  <c r="J438" i="1"/>
  <c r="I276" i="1"/>
  <c r="I185" i="1"/>
  <c r="J513" i="1"/>
  <c r="J514" i="1" s="1"/>
  <c r="I514" i="1"/>
  <c r="J503" i="1"/>
  <c r="J504" i="1" s="1"/>
  <c r="J81" i="1"/>
  <c r="J194" i="1"/>
  <c r="I108" i="1"/>
  <c r="J124" i="1"/>
  <c r="J132" i="1" s="1"/>
  <c r="I194" i="1"/>
  <c r="J561" i="1"/>
  <c r="I566" i="1"/>
  <c r="J565" i="1"/>
  <c r="J566" i="1" s="1"/>
  <c r="J498" i="1"/>
  <c r="J499" i="1" s="1"/>
  <c r="I461" i="1"/>
  <c r="J458" i="1"/>
  <c r="J461" i="1" s="1"/>
  <c r="I81" i="1"/>
  <c r="I174" i="1"/>
  <c r="J183" i="1"/>
  <c r="J185" i="1" s="1"/>
  <c r="I120" i="1"/>
  <c r="J113" i="1"/>
  <c r="J120" i="1" s="1"/>
  <c r="J548" i="1"/>
  <c r="J549" i="1" s="1"/>
  <c r="J482" i="1"/>
  <c r="J489" i="1" s="1"/>
  <c r="J508" i="1"/>
  <c r="J509" i="1" s="1"/>
  <c r="J356" i="1"/>
  <c r="J108" i="1"/>
  <c r="J11" i="1"/>
  <c r="J41" i="1" s="1"/>
  <c r="J570" i="1"/>
  <c r="J571" i="1" s="1"/>
  <c r="J493" i="1"/>
  <c r="J494" i="1" s="1"/>
  <c r="I494" i="1"/>
  <c r="I141" i="1"/>
  <c r="I90" i="1"/>
  <c r="I96" i="1" s="1"/>
  <c r="J147" i="1"/>
  <c r="J148" i="1" s="1"/>
  <c r="J575" i="1"/>
  <c r="J577" i="1" s="1"/>
  <c r="J470" i="1"/>
  <c r="J472" i="1" s="1"/>
  <c r="I356" i="1"/>
  <c r="J136" i="1"/>
  <c r="J141" i="1" s="1"/>
  <c r="J8" i="1"/>
  <c r="H641" i="1" l="1"/>
  <c r="J90" i="1"/>
  <c r="J96" i="1" s="1"/>
  <c r="I390" i="1"/>
  <c r="I397" i="1" s="1"/>
  <c r="J390" i="1"/>
  <c r="J397" i="1" s="1"/>
  <c r="J640" i="1" s="1"/>
  <c r="I640" i="1" l="1"/>
</calcChain>
</file>

<file path=xl/sharedStrings.xml><?xml version="1.0" encoding="utf-8"?>
<sst xmlns="http://schemas.openxmlformats.org/spreadsheetml/2006/main" count="1684" uniqueCount="456">
  <si>
    <t>Pakiet 1 - Cewniki do żył centralnych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</si>
  <si>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</si>
  <si>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</si>
  <si>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</si>
  <si>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</si>
  <si>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</si>
  <si>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</si>
  <si>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</si>
  <si>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</si>
  <si>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</si>
  <si>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</si>
  <si>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</si>
  <si>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1.</t>
  </si>
  <si>
    <t>Cewnik do żył centralnych, poliuretanowy, 1-światłowy( 14 G),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 W zestawie igła Seldingera 18G x 70 mm, rozszerzadło   oraz  kabelek umożliwiający  identyfikację położenia cewnika w naczyniu za pomocą odczytu EKG.</t>
  </si>
  <si>
    <t>szt</t>
  </si>
  <si>
    <t>2.</t>
  </si>
  <si>
    <t xml:space="preserve">Cewnik do żył centralnych, poliuretanowy, 2-światłowy(16 G/16G 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W zestawie igła Seldingera 18G x 70 mm, rozszerzadło   oraz kabelek umożliwiający                                                                                                                                                                           identyfikację położenia cewnika w naczyniu za pomocą odczytu  EKG. </t>
  </si>
  <si>
    <t>3.</t>
  </si>
  <si>
    <t xml:space="preserve">Cewnik do żył centralnych, poliuretanowy,  3-światłowy(16 G/18G/18G 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 W zestawie igła Seldingera 18G x 70 mm, rozszerzadło   oraz kabelek umożliwiający                                                                                                                                                                           identyfikację położenia cewnika w naczyniu za pomocą odczytu  EKG. </t>
  </si>
  <si>
    <t>RAZEM</t>
  </si>
  <si>
    <t>Pakiet 2 - Akcesoria anestezjologiczne</t>
  </si>
  <si>
    <t>rurka intubacyjna bez mankietu 2,5, ustno-nosowa, wykonana z miękkiego, elastycznego tworzywa, podwójna podziałka centymetrowa, wyraźne znaczniki głębokości, linia rtg, jałowa, jednorazowego użytku .</t>
  </si>
  <si>
    <t>rurka intubacyjna bez mankietu 3,0, ustno-nosowa, wykonana z miękkiego, elastycznego tworzywa, podwójna podziałka centymetrowa, wyraźne znaczniki głębokości, linia rtg, jałowa, jednorazowego użytku .</t>
  </si>
  <si>
    <t>rurka intubacyjna bez mankietu 3,5, ustno-nosowa, wykonana z miękkiego, elastycznego tworzywa, podwójna podziałka centymetrowa, wyraźne znaczniki głębokości, linia rtg, jałowa, jednorazowego użytku .</t>
  </si>
  <si>
    <t>rurka intubacyjna bez mankietu 4,0, ustno-nosowa, wykonana z miękkiego, elastycznego tworzywa, podwójna podziałka centymetrowa, wyraźne znaczniki głębokości, linia rtg, jałowa, jednorazowego użytku .</t>
  </si>
  <si>
    <t>rurka intubacyjna bez mankietu 5,0 ustno-nosowa, wykonana z miękkiego, elastycznego tworzywa, podwójna podziałka centymetrowa, wyraźne znaczniki głębokości, linia rtg, jałowa, jednorazowego użytku .</t>
  </si>
  <si>
    <t>rurka intubacyjna bez mankietu 6,0, ustno-nosowa, wykonana z miękkiego, elastycznego tworzywa, podwójna podziałka centymetrowa, wyraźne znaczniki głębokości, linia rtg, jałowa, jednorazowego użytku .</t>
  </si>
  <si>
    <t>rurka intubacyjna bez mankietu 7,0, ustno-nosowa, wykonana z miękkiego, elastycznego tworzywa, podwójna podziałka centymetrowa, wyraźne znaczniki głębokości, linia rtg, jałowa, jednorazowego użytku .</t>
  </si>
  <si>
    <t>Rurka intubacyjna z mankietem uszczelniajacym nr 5</t>
  </si>
  <si>
    <t>Rurka intubacyjna Nr 6,0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</si>
  <si>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7,0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</si>
  <si>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7,5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</si>
  <si>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8,0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</si>
  <si>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8,5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</si>
  <si>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9,0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</si>
  <si>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zbrojona Nr 7,0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</si>
  <si>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zbrojona Nr8,0 przezroczysta z mankietem niskociśnieniowym, z otworem Murphy'ego o zaokrąglonych krawędziach, z oznaczeniem głębokości na rurce, z linią kontrastową widoczną w RTG, z opisem rozmiaru na rurce i łączniku, silikonowana nie</t>
  </si>
  <si>
    <t>Rurka intubacyjna z mankietem i odsysaniem z nad mankietu o potwierdzonej badaniami klinicznymi obniżonej przenikalności dla podtlenku azotu, posiadająca otwór nad mankietem pozwalający odessanie gromadzacej się wydzieliny, wbudowany w sciankę rurki przewód do odsysania, z otworem Murphy'ego, o wygładzonych wszystkich krawędziach wewnątrztchawiczych rozm. nr 7</t>
  </si>
  <si>
    <t>Rurka intubacyjna z mankietem i odsysaniem z nad mankietu o potwierdzonej badaniami klinicznymi obniżonej przenikalności dla podtlenku azotu, posiadająca otwór nad mankietem pozwalający odessanie gromadzacej się wydzieliny, wbudowany w sciankę rurki przewód do odsysania, z otworem Murphy'ego, o wygładzonych wszystkich krawędziach wewnątrztchawiczych rozm. nr 8</t>
  </si>
  <si>
    <t>Rurka tracheotomijna be zmankietu uszczelniającego nr 5</t>
  </si>
  <si>
    <t>Rurka tracheotomijna be zmankietu uszczelniającego nr 6</t>
  </si>
  <si>
    <t>Rurka tracheotomijna be zmankietu uszczelniającego nr 7</t>
  </si>
  <si>
    <t>Rurka tracheotomijna be zmankietu uszczelniającego nr 8</t>
  </si>
  <si>
    <t>Rurka tracheotomijna be zmankietu uszczelniającego nr 9</t>
  </si>
  <si>
    <t xml:space="preserve">Rurka tracheostomijna nr 6 z mankietem niskociśnieniwym i balonikem kontrolnym wskazującym stan napełnienia, silikonowana, linia rtg na całej długości rurki, taśma mocująca, jałowa, jednorazowego użytku </t>
  </si>
  <si>
    <t xml:space="preserve">Rurka tracheostomijna nr 7 z mankietem niskociśnieniwym i balonikem kontrolnym wskazującym stan napełnienia, silikonowana, linia rtg na całej długości rurki, taśma mocująca, jałowa, jednorazowego użytku </t>
  </si>
  <si>
    <t xml:space="preserve">Rurka tracheostomijna nr 8 z mankietem niskociśnieniwym i balonikem kontrolnym wskazującym stan napełnienia, silikonowana, linia rtg na całej długości rurki, taśma mocująca, jałowa, jednorazowego użytku </t>
  </si>
  <si>
    <t xml:space="preserve">Rurka tracheostomijna nr 9 z mankietem niskociśnieniwym i balonikem kontrolnym wskazującym stan napełnienia, silikonowana, linia rtg na całej długości rurki, taśma mocująca, jałowa, jednorazowego użytku </t>
  </si>
  <si>
    <t>Rurka tracheostomijna z mankietem 9 z odsysaniem</t>
  </si>
  <si>
    <t>szt.</t>
  </si>
  <si>
    <t>Rurka tracheostomijna z mankietem nr 8 z odsysaniem</t>
  </si>
  <si>
    <t>Rurka ustno-gardłowa Guedel, jednorazowa, jałowa, pojedynczo pakowana, kolorowy znacznik rozmiarów: rozmiar: 3, 4, 5, 6, 7, 8. Rozm. W zależności od zapotrzebowań Zamawiającego</t>
  </si>
  <si>
    <t>Prowadnica intubacyjna do rurek intubacyjnych - pełny zakres rozmiarów, w zależności od zapotrzebowań Zamawiającego</t>
  </si>
  <si>
    <t>Filtr termovent t wymiennik ciepła i wilgoci</t>
  </si>
  <si>
    <t>Pakiet 3 - System do odsysania pacjenta</t>
  </si>
  <si>
    <t>Zamknięty system do odsysania zaintubowanego pacjenta (dorosłego) z cewnikiem o podwójnym świetle dł. cewnika 570mm, rozmiar 14, do 72 godz</t>
  </si>
  <si>
    <t>Zamknięty system do odsysania dla pacjentów dorosłych z tracheostomią - dł. cewnika 300mm, rozmiar 14 ,do 72 godz</t>
  </si>
  <si>
    <t>Pakiet 4 - Uchwyty do rurek</t>
  </si>
  <si>
    <t>Uchwyt do rurki intubacyjnej. Rozmiar 7,0 - 8,5</t>
  </si>
  <si>
    <t>Uchwyt do rurki trachestomijnej - dla dorosłych</t>
  </si>
  <si>
    <t>Pakiet 5 - Kaniule pediatryczne</t>
  </si>
  <si>
    <t>Kaniula neonatologiczna typu Neoflon BD G24 - 0,7 (średnica) x 19 mm (długość), ze skrzydłami posiadającymi zdejmowany uchwyt ułatwiający wprowadzenie kaniuli do naczynia, sterylna, apirogenna, bez lateksu, nietoksyczna, j.u do cewnikowania naczyń obwodowych żylnych, celem podawania leków, żywienia pozajelitowego, krwi i preparatów krwiopochodnych. Cewnik kaniuli wykonany z PTFE Neoflon. Oznakowanie kolorystyczne kaniuli zgodne z ISO. Pakowane po jednej sztuce, opakowanie typu blister pack, część plastikowa usztywniona, na opakowaniu fabrycznie nadrukowana informacja z pełnym opisem kaniuli, o braku lateksu lub PCV oraz zapisana wartość przepływu, posiadająca specjalny kształt końca kaniuli i igły z tylnym szlifem w celu łatwego wprowadzania kaniuli, min. przepływ 13ml/min</t>
  </si>
  <si>
    <t>Kaniula neonatologiczna typu Venflon BD G22 - 0,8 (średnica) x 25 (długość) mm, min. przepływ 31ml/min Opis j.w.</t>
  </si>
  <si>
    <t>Kaniula dożylna neoatologiczna typu Neoflon BD G20 GA, 1,0x32, min. przepływ 54 ml/min, inne parametry j.w.</t>
  </si>
  <si>
    <t>4.</t>
  </si>
  <si>
    <t>Kaniula dożylna neoatologiczna typu Neoflon BD G26 GA, 0,6x19, min. przepływ 10 ml/min, inne parametry j.w.</t>
  </si>
  <si>
    <t>Pakiet 6 - Żele znieczulające</t>
  </si>
  <si>
    <t>Strzykawka 5ml z dodatkowym uszczelnieniem z żelem znieczulającym zawierającym środki bakteriobójcze (glukonian Chloreksydyny, hydrobenzoesan metylu i propylu), data ważności i skład chemiczny na indywidualnej strzykawce, sterylny, opakowanie papier, folia, a'25szt</t>
  </si>
  <si>
    <t>opak</t>
  </si>
  <si>
    <t>Strzykawka 10ml z dodatkowym uszczelnieniem z żelem znieczulającym zawierającym środki bakteriobójcze (glukonian Chloreksydyny, hydrobenzoesan metylu i propylu), data ważności i skład chemiczny na indywidualnej strzykawce, sterylny, opakowanie papier, folia, a'25szt</t>
  </si>
  <si>
    <t>Pakiet 7 -Filmy DVB</t>
  </si>
  <si>
    <t>Filmy DVB 35/43</t>
  </si>
  <si>
    <t>op.a'125 szt</t>
  </si>
  <si>
    <t>Filmy DVB 25/30</t>
  </si>
  <si>
    <t>Filmy DVB 20/25</t>
  </si>
  <si>
    <t>Zestaw  Yankauer</t>
  </si>
  <si>
    <t>Dren do ssaka dwukrotnie rozszerzony 9x6,6x3000mm</t>
  </si>
  <si>
    <t>wkład jednorazowy do ssaka BASIC</t>
  </si>
  <si>
    <t>Wkład workowy j.u 1000ml. na wydzielinę z trwale dołączoną spłaszczoną pokrywą, uszczelniający automatycznie po włączeniu ssaka z zastawką zapopiegającą wypływowi wydzieliny do źródła próżni z portem do pobierania próbek.</t>
  </si>
  <si>
    <t>Wkład workowy j.u 2000ml. na wydzielinę z trwale dołączoną spłaszczoną pokrywą, uszczelniający automatycznie po włączeniu ssaka z zastawką zapopiegającą wypływowi wydzieliny do źródła próżni z portem do pobierania próbek.</t>
  </si>
  <si>
    <t>Pojemnik wielorazowego użytku 1000ml na wkłady workowe (nie jałowy), wykonany z przezroczystego tworzywa ze skalą pomiarową, wyposażony w zintegrowany zaczep do mocowania oraz króciec obrotowy, chodkowy do przyłączenia próżni, możliwość sterylizacji w temp. 121 st.C, kompatybilny z poz. 4</t>
  </si>
  <si>
    <t>Pojemnik wielorazowego użytku 2000ml na wkłady workowe (nie jałowy), wykonany z przezroczystego tworzywa ze skalą pomiarową, wyposażony w zintegrowany zaczep do mocowania oraz króciec obrotowy, chodkowy do przyłączenia próżni, możliwość sterylizacji w temp. 121 st.C, kompatybilny z poz. 5</t>
  </si>
  <si>
    <t>Pakiet 9 - Torakochirurgia</t>
  </si>
  <si>
    <t>Dreny do drenażu klatki piersiowej Thorax z trocarem F24x390mm</t>
  </si>
  <si>
    <t>Dreny do drenażu klatki piersiowej Thorax z trocarem F26x390mm</t>
  </si>
  <si>
    <t>Dreny do drenażu klatki piersiowej Thorax z trocarem F28x390mm</t>
  </si>
  <si>
    <t>Dreny do drenażu klatki piersiowej Thorax z trocarem F30x390mm</t>
  </si>
  <si>
    <t>Dreny do drenażu klatki piersiowej Thorax z trocarem F32x390mm</t>
  </si>
  <si>
    <t>Zestawy do nakłucia jamy opłucnowej jałowy, jednorazowy, zawiera: trójdrożny kranik odcinający, 3 igły typ Lancet(14G,18G,16G), worek 2 litrowy z zaworem spustowym</t>
  </si>
  <si>
    <t>Zestaw kompaktowy do drenażu klatki piersiowej, sterylny, dwukomorowy, umożliwiający podłączenie drenów umieszczonych w jamie opłucnowej podczas zabiegu operacyjnego lub w sytuacjach nagłych, komora kolekcyjna o pojemności 3000 ml, wyraźna skala ilości drenowanego płynu, zabezpieczony port przy drenie łączącym umożliwiający pobieranie świeżo zdrenowanego płynu do badań, przycisk z filtrem do rozszczelniania układu i wyrównania poziomu ciśnień, port do podłączenia i współpracy z "przenośną próznią", stabilny, z uchwytem do przenoszenia i zawieszania przy łóżku pacjenta, dren łączący elastyczny i przeźroczysty, zabezpieczony przed zagięciem metalową sprężyną, umożliwiający zlokalizowanie zaległej treści, z zatyczką, wszystkie elementy w jednym sterylnym opakowaniu</t>
  </si>
  <si>
    <t>Pakiet 10 - Ostrza chirurgiczne</t>
  </si>
  <si>
    <t>Ostrza wymienne chirurgiczne 10 ze stali węglowej
opak a'100 z napisem prodoucenta na każdym ostrzu</t>
  </si>
  <si>
    <t>op</t>
  </si>
  <si>
    <t>Ostrza wymienne chirurgiczne 11 ze stali węglowej
opak a'100 z napisem prodoucenta na każdym ostrzu</t>
  </si>
  <si>
    <t>Ostrza wymienne chirurgiczne 12 ze stali węglowej
opak a'100 z napisem prodoucenta na każdym ostrzu</t>
  </si>
  <si>
    <t>Ostrza wymienne chirurgiczne 15 ze stali węglowej
opak a'100 z napisem producenta na każdym ostrzu</t>
  </si>
  <si>
    <t>5.</t>
  </si>
  <si>
    <t>Ostrza wymienne chirurgiczne 18 ze stali węglowej
opak a'100 z napisem prodoucenta na każdym ostrzu</t>
  </si>
  <si>
    <t>6.</t>
  </si>
  <si>
    <t>Ostrza wymienne chirurgiczne 20 ze stali węglowej
opak a'100 z napisem prdoucenta na każdym ostrzu</t>
  </si>
  <si>
    <t>7.</t>
  </si>
  <si>
    <t>Ostrza wymienne chirurgiczne 22 ze stali węglowej opak a'100 z napisem prdoucenta na każdym ostrzu</t>
  </si>
  <si>
    <t>Pakiet 11 - Igły do znieczuleń</t>
  </si>
  <si>
    <t>Igła 18G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</si>
  <si>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19G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</si>
  <si>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20G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</si>
  <si>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21G dł. 88- 90 mm do znieczulenia podpajęczynkówkowego typ standard, ze szlifem Quinkiego, przezroczysty uchwyt lock, uchwyt mandrynu w kolorze odpowiadającym kodowi rozmiarów</t>
  </si>
  <si>
    <t>Igła 22G dł.88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</si>
  <si>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 xml:space="preserve">Igła 25G  dł. 120 mm do znieczulenia podpajęczynókowego typu Pencil Point  z igłą prowadzącą 20G/35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</si>
  <si>
    <t xml:space="preserve">Igła 27G dł. 88 mm   do znieczulenia podpajęczynókowego typu Pencil Point  z igłą prowadzącą 22G/35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</si>
  <si>
    <t>Razem</t>
  </si>
  <si>
    <t>Pakiet 12- Dreny Redon</t>
  </si>
  <si>
    <t>Dren Redon nr 12 dł. 75 (70)</t>
  </si>
  <si>
    <t>Dren Redon nr 14 70(75) cm</t>
  </si>
  <si>
    <t>Dren Redon nr 16 dł. 75 (70)</t>
  </si>
  <si>
    <t>Dren Redon nr 18 dł. 75 (70)</t>
  </si>
  <si>
    <t>Dren Redon nr 20</t>
  </si>
  <si>
    <t>Pakiet 13- Golarki, Pojemniki na próbki śluzu</t>
  </si>
  <si>
    <t>Nakłuwacze nożykowe, głębokość nakłucia 2mm, 200szt.a</t>
  </si>
  <si>
    <t>Pojemnik próbek śluzu - objętość 40 ml opatrzony skalą rozpoczynającą się od 5ml z odstępami 1ml. Giętki wąż lateksowy umożliwia połączenie z cewnikiem odsysającym z regulatorem ssania do cewnika z nasadą lejkowatą, można uzyskać połączenie przez przełożenie dającego się zdjąć korektora na wąż lateksowy</t>
  </si>
  <si>
    <t>Pakiet 14 - Obwody oddechowe</t>
  </si>
  <si>
    <t>Obwód oddechowy jednorazowy do respiratorów dla dorosłych rozmiar 22M/15F dł. 180cm (2 rury + łącznik Y dł. 180cm)</t>
  </si>
  <si>
    <t xml:space="preserve">Obwód oddechowy jednorazowy do aparatów do znieczuleń dla dorosłych, dla wielu pacjentów rozmiar 22M-22M/15F dł. 180cm (2 rury z łącznikiem Y dł. 180cm + 1 rura z workiem oddechowym o pojemności 1,5 - 2l) </t>
  </si>
  <si>
    <t>Pakiet 15 - Igła do znieczuleń splotów</t>
  </si>
  <si>
    <t xml:space="preserve">Igła do znieczuleń splotów nerwów obwodowych z krotkim szlifem 30 stopni o rozmiarze 22G x 50 mm. Wpełni izolowana aż do szlifu, połączona na stałe z kablem elektrycznym i drenem do infuzjii. Skalibrowana z Neurostymulatorem HNS 12, który zamawiajacy posiada. </t>
  </si>
  <si>
    <t>Pakiet 16 - Układ oddechowy</t>
  </si>
  <si>
    <t>Jednorazowy układ oddechowy jednorurowy dwuświatłowy o średnicy 22mm do respiratora dł. 150-280 cm, z kolankiem. Wydajność ogrzania powietrza wdychanego 4,1 stopnia Celcjusza przy przepływie 10 l/min. Rura wydechowa do podłączenia do respiratora rozciągliwa do 50 cm. Jednorazowy, bez zawartości ftalanów, z elastycznymi złączami</t>
  </si>
  <si>
    <t>Pakiet 17- Zgłębnik do żywienia dojelitowego</t>
  </si>
  <si>
    <t>Zestaw do żywienia dojelitowego Flocare PEG CH 10</t>
  </si>
  <si>
    <t>Zestaw do żywienia dojelitowego Flocare Peg CH 14</t>
  </si>
  <si>
    <t>Zestaw do żywienia dojelitowego Flocare Peg CH 18</t>
  </si>
  <si>
    <t>Worek z zestawem Kangaroo do stosowania grawitacyjnego. Worek wyskalowany, z dużym wlewem od góry, zamykany korkiem, pojemność 1,0 - 1,5 litr. Wykonany z EVA. Zestaw składa się: komora kroplowa, zacisk rolkowy, dren elastyczny posiadający końcówki do podawania leków i płukania zgłębnika, kompatybilny z zgłębnikiem żołądkowym i PEG-iem, nasadka ochronna na końcówkę, pakowany pojedyńczo, sterylizowany (ważność 36 miesięcy), wykonany z PVC</t>
  </si>
  <si>
    <t>Zgłębnik PUR do żywienia dojelitowego  CH 10 dł 130 cm. Przezroczysty, elastyczny przewód zgłębnika, z poliuretanu, z linią kontrastującą w promieniach RTG, łącznik umożliwiający polączenie z przyrządem do żywienia dojelitowego,  z prowadnicą umożliwiającą wprowadzenie zgłębnika do przewodu pokarmowego, sterylny</t>
  </si>
  <si>
    <t>Zgłębnik PUR do żywienia dojelitowego ch 12 dł 110 cm. Opis jak wyżej.</t>
  </si>
  <si>
    <t>Pakiet 18 - Strzykawki do cytostatyków</t>
  </si>
  <si>
    <t>Strzykawka jałowa j.u. o pojemności 3 ml, 3 - częściowa typu Luer-Lock do podaży i rozpuszczania cytostatyków, sterylna</t>
  </si>
  <si>
    <t>Strzykawka jałowa j.u. o pojemności 5 ml, 3 - częściowa typu Luer-Lock do podaży i rozpuszczania cytostatyków, sterylna</t>
  </si>
  <si>
    <t>Strzykawka jałowa j.u. o pojemności 10 ml, 3 - częściowa typu Luer-Lock do podaży i rozpuszczania cytostatyków, sterylna</t>
  </si>
  <si>
    <t>Strzykawka jałowa j.u. o pojemności 20 ml, 3 - częściowa typu Luer-Lock do podaży i rozpuszczania cytostatyków, sterylna</t>
  </si>
  <si>
    <t>Strzykawka jałowa j.u. o pojemności 30 ml, 3 - częściowa typu Luer-Lock do podaży i rozpuszczania cytostatyków, sterylna</t>
  </si>
  <si>
    <t>Strzykawka jałowa j.u. o pojemności 50 ml z możliwością aspiracji do 60 ml, 3 -częściowa typu Luer-Lock do podaży i rozpuszczania cytostatyków, sterylna</t>
  </si>
  <si>
    <t>UWAGA ! Wymagania dodatkowe</t>
  </si>
  <si>
    <t>Strzykawki powinny posiadać stożek usytuowany centralnie, przezroczysty cylinder, pierścień ograniczający wysuwanie się tłoka, podziałka skali w milimetrach, rozszerzana, nieścieralna, dobrze czytelna, bezlateksowy gumowy tłok, wymagane próbki w ilości 1 szt</t>
  </si>
  <si>
    <t>Pakiet 19 - Przyrząd do rozpuszczania i pobierania cytostatyków</t>
  </si>
  <si>
    <r>
      <t xml:space="preserve">Przyrząd typu Spike lub Chemo-Aide do rozpuszczania i pobierania leków cytostatycznych (strzykawka Luer-Lock) z fiolki z bolcem umożliwiającym wkłucie w gumowy korek fiolki, zaopatrzony w filtr cząsteczkowy 5 </t>
    </r>
    <r>
      <rPr>
        <sz val="9"/>
        <rFont val="Calibri"/>
        <family val="2"/>
        <charset val="238"/>
      </rPr>
      <t>µ</t>
    </r>
    <r>
      <rPr>
        <sz val="9"/>
        <rFont val="Arial"/>
        <family val="2"/>
      </rPr>
      <t xml:space="preserve">m i filtr bakteryjny 0,2 </t>
    </r>
    <r>
      <rPr>
        <sz val="9"/>
        <rFont val="Calibri"/>
        <family val="2"/>
        <charset val="238"/>
      </rPr>
      <t>µ</t>
    </r>
    <r>
      <rPr>
        <sz val="9"/>
        <rFont val="Arial"/>
        <family val="2"/>
      </rPr>
      <t>m, zaopatrzony w końcówkę luer-lock a także samozatrzskową zatyczkę zamykającą, bolec standardowej długości, nie zawierający PCV i lateksu, sterylny</t>
    </r>
  </si>
  <si>
    <t>Przyrząd typu Spike z zatyczką do przygotowywania i pobierania leków z butelek, sterylny</t>
  </si>
  <si>
    <t>Pakiet 20 - Przyrząd do podawania cytostatyków</t>
  </si>
  <si>
    <t>Przyrząd j.u. do podaży leków cytostatycznych, sterylny, posiadający ostry kolec ostrza i odpowietrznik z drożnym filtrem antybakteryjnym 15 mikronów, komorę kroplową z zaciskiem rolkowym do regulacji przepływu płynów, łącznik Luer-Lock umożliwiający szczelne połączenie z kaniulą, bez zawartości ftalanów i PCV. Dokładnie oznaczony na opakowaniu rodzaj aparatu i przeznaczenie do podawania leków cytostatycznych.</t>
  </si>
  <si>
    <t>Przyrząd j.u. do podaży Paclitaxelu, sterylny, posiadający ostry kolec ostrza i odpowietrznik z drożnym filtrem antybakteryjnym 0,2 mikronów, komorę kroplową z zaciskiem rolkowym do regulacji przepływu płynów, łącznik Luer-Lock umożliwiający szczelne połączenie z kaniulą, bez zawartości ftalanów i PCV. Dokładnie oznaczony na opakowaniu rodzaj aparatu i przeznaczenie do podawania leków cytostatycznych</t>
  </si>
  <si>
    <t>Pakiet 21 -Filtr bakteryjno wirusowy</t>
  </si>
  <si>
    <t>Filtr bakteryjno wirusow, mechaniczny-hydrofobowy tzn. nie przepuszczajacy płynów o ciśnieniu do 150cm H2O, o sprawności filtrowania bekterii większej niż 99,999%, objętość/przestrzeń martwa - 52/45ml, waga do 35g, zalecany zakres objętości oddechowej 150-1200ml, zatrzymanie wilgoci 0,4g/h, z równomiernie rozłożonymi, nie składajacymi się fałdami dzięki elementom dystanowym, z centralnie usytuowanym portem do kapnografu, o bezpiecznych dla pacjenta krawędziach, pierscień zapobiegający rozłączeniu (zgodnie z normą ISO-9356).</t>
  </si>
  <si>
    <t xml:space="preserve">Filtr oddechowy elektrostatyczny bakteryjno - wirusowy dla dorosłych, sterylny j.u., o minimalnej skuteczności filtracji bakteryjnej i wirusowej min 99,999%, opór przepływu do 3 cm H2O przy 60 l/min., sterylny, masa do 23g, port kapno zabezpieczony koreczkiem zaciskowym
</t>
  </si>
  <si>
    <t>Próbki w szt.</t>
  </si>
  <si>
    <t>Strzykawka j.u. 1ml z igłą 0,45x12mm do tuberkuliny, a'100szt</t>
  </si>
  <si>
    <t>op.</t>
  </si>
  <si>
    <t>10szt</t>
  </si>
  <si>
    <t>Strzykawka j.u do insuliny z igłą G29 (0,33x12) a'100</t>
  </si>
  <si>
    <t xml:space="preserve">Strzykawka j.u. do pomp infuzyjnych 50/60 ml trzyczęściowa, Luer-Lock, </t>
  </si>
  <si>
    <t xml:space="preserve">Strzykawka j.u. 50/60 ml trzyczęściowa do leków światłoczułych (bursztynowa) luer-lock do pomp infuzyjnych.  </t>
  </si>
  <si>
    <t>5 szt</t>
  </si>
  <si>
    <t xml:space="preserve">Strzykawka j.u. trzyczęściowa 50-60ml cewnikowa typu Janet </t>
  </si>
  <si>
    <t>Strzykawka j.u. Cewnikowa 100ml z dodatkowym łącznikiem luer</t>
  </si>
  <si>
    <t>Przedłużacz do pomp infuzyjnych do leków światłoczułych (nie przezroczysty)</t>
  </si>
  <si>
    <t xml:space="preserve">Przedłużacz do pomp infuzyjnych przezroczysty
długość drenu 150cm
opakowanie jednostkowe typu blister - pack </t>
  </si>
  <si>
    <t>Cewnik do podawania tlenu przez nos dł. 420cm. Miękkie końcówki o gładkich zakończeniach, uniwersalny łącznik, pakowane pojedyńczo</t>
  </si>
  <si>
    <t>Cewnik do podawania tlenu przez nos dł. 200cm. Miękkie końcówki o gładkich zakończeniach, uniwersalny łącznik, pakowane pojedyńczo</t>
  </si>
  <si>
    <t>Przyrząd do przetaczania krwi i preparatów krwi, jałowy, niepirogenny, nietoksyczny, nie zawierający lateksu. W skład przyrządu wchodzą: igła biorcza dwukanałowa, osłonka igły biorczej, hydrofobowy filtr powietrza, zatyczka filtra, komora kroplowa o długości 90mm; pojemność 18 ml wolna od PCV; 20 kropli=1ml+/-0,1ml, filtr krwi o wielkości oczek 200 um, zaciskacz rolkowy z regulacją min. 15mm, rolka zaciskacza, dren medyczny o długości 150 cm, łącznik stożkowy typ luer-lock, osłonka łącznika. Opakowanie jednostkowe typ blister-pack, sterylizowane EO. Nazwa producenta na opakowaniu.</t>
  </si>
  <si>
    <t>3szt</t>
  </si>
  <si>
    <t>Przyrząd do przetaczania płynów infuzyjnych, jałowy, niepirogenny, nietoksyczny, nie zawiera lateksu. W składzie: igła biorcza dwukanałowa, osłonka igły biorczej, hydrofobowy filtr powietrza, zatyczka filtra, komora kroplowa o dł. min. 60mm; poj. 12ml wolna od PCV; 20 kropli=1ml+/-0,1ml, filtr płynu o wielkości oczek 15 um, zaciskacz rolkowy regulacja min. 15mm, rolka zaciskacza, dren o długości 150 cm wykonany z PCV nie zawierający ftalanów, łącznik stożkowy typ luer-lock, osłona łącznika stożkowego, posiadający precyzyjny regulator przepływu z zaczepem do umocowania końcówki drenu na tylnej powierzchni. Kolor nadruku różniący się od nadruku na opakowaniu przyrządów do przetoczeń krwi. Opakowanie jednostkowe typ blister-pack, sterylizowane EO. Nazwa producenta na zaciskaczu</t>
  </si>
  <si>
    <t>Aparat do szybkiego przetaczania płynów</t>
  </si>
  <si>
    <t>Igła do PENA 0,30x8mm a'100</t>
  </si>
  <si>
    <t>Igła iniekcyjna j.u.  0,6x30 a 100szt opis j.w</t>
  </si>
  <si>
    <t>Igła iniekcyjna j.u.  0,7x30 a 100szt opis j.w</t>
  </si>
  <si>
    <t>Igła iniekcyjna j.u.  0,8x22 a 100szt opis j.w</t>
  </si>
  <si>
    <t>Igła iniekcyjna j.u.  0,8x40 a 100szt opis j.w</t>
  </si>
  <si>
    <t>Igła iniekcyjna j.u.  0,9x40 a 100szt opis j.w</t>
  </si>
  <si>
    <t>Igła typ "motylek" z drenem 30cm 22G</t>
  </si>
  <si>
    <t>Pakiet 23- Kaniule, korki do kaniul</t>
  </si>
  <si>
    <t>Kaniula G 16 1,7x 45mm do długotrwałych wlewów dożylnych, wykonana z PTFE,wolna od lateksu i PCV, z zaworem iniekcyjnym, z korkirm samodomykającym, widoczna w promieniach RTG i filtrem hydrofobowym, korek luer-lock z trzpieniem poniżej jego krawędzi, ze skrzydełkami, przepływ 180 ml/min</t>
  </si>
  <si>
    <t>Kaniula G 17 1,4x 45mm do długotrwałych wlewów dożylnych, wykonana z PTFE,wolna od lateksu i PCV, z zaworem iniekcyjnym, z korkirm samodomykającym, widoczna w promieniach RTG i filtrem hydrofobowym, korek luer-lock z trzpieniem poniżej jego krawędzi, ze skrzydełkami, przepływ 125 ml/min</t>
  </si>
  <si>
    <t>Kaniula G 18 1,2x 32mm do długotrwałych wlewów dożylnych, wykonana z PTFE,wolna od lateksu i PCV, z zaworem iniekcyjnym, z korkirm samodomykającym, widoczna w promieniach RTG i filtrem hydrofobowym, korek luer-lock z trzpieniem poniżej jego krawędzi, ze skrzydełkami, przepływ 80 ml/min</t>
  </si>
  <si>
    <t>Kaniula G 20 1,0x 32mm do długotrwałych wlewów dożylnych, wykonana z PTFE,wolna od lateksu i PCV, z zaworem iniekcyjnym, z korkirm samodomykającym, widoczna w promieniach RTG i filtrem hydrofobowym, korek luer-lock z trzpieniem poniżej jego krawędzi, ze skrzydełkami, przepływ 54 ml/min</t>
  </si>
  <si>
    <t>Kaniula G 22 0,8x 25mm do długotrwałych wlewów dożylnych, wykonana z PTFE,wolna od lateksu i PCV, z zaworem iniekcyjnym, z korkirm samodomykającym, widoczna w promieniach RTG i filtrem hydrofobowym, korek luer-lock z trzpieniem poniżej jego krawędzi, ze skrzydełkami, przepływ 31 ml/min</t>
  </si>
  <si>
    <t>Kaniula G 24 0,7x 19mm do długotrwałych wlewów dożylnych, wykonana z PTFE,wolna od lateksu i PCV, z zaworem iniekcyjnym, z korkirm samodomykającym, widoczna w promieniach RTG i filtrem hydrofobowym, korek luer-lock z trzpieniem poniżej jego krawędzi, ze skrzydełkami, przepływ 18 ml/min</t>
  </si>
  <si>
    <t xml:space="preserve">Korki do kaniul białe </t>
  </si>
  <si>
    <t>Pakiet 24- Kaniule bezpieczne</t>
  </si>
  <si>
    <t>Kaniula G18,  1,3 x 45mm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95 ml/min</t>
  </si>
  <si>
    <t>Kaniula G20,  1,1 x 32mm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65 ml/min</t>
  </si>
  <si>
    <t>Kaniula G22,  0,9 x 25mm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36 ml/min</t>
  </si>
  <si>
    <t>Kaniula dotętnicza 20G x 45mm z zaworem odcinającym, zapobiegającym wstecznemu wypływowi krwi</t>
  </si>
  <si>
    <t>Pakiet 25- Pojemniki na odpady medyczne</t>
  </si>
  <si>
    <t>Pojemniki na odpady medyczne 0,5-0,7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</si>
  <si>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1,0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</si>
  <si>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2,0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</si>
  <si>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3,0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</si>
  <si>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5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</si>
  <si>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10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</si>
  <si>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Pakiet 26 - Cewniki urologiczne, cewniki do odsysania, zgłębmiki żołądkowe</t>
  </si>
  <si>
    <t>Cewnik urologiczny typ Nelaton nr 6, jednorazowego użytku, sterylny  dł. 44cm</t>
  </si>
  <si>
    <t>Cewnik urologiczny typ Nelaton nr 8, jednorazowego użytku, sterylny  dł.  44cm</t>
  </si>
  <si>
    <t>Cewnik urologiczny typ Nelaton nr 10, jednorazowego użytku, sterylny  dł. 44cm</t>
  </si>
  <si>
    <t>Cewnik urologiczny typ Nelaton nr 12, jednorazowego użytku, sterylny  dł. 44cm</t>
  </si>
  <si>
    <t>Cewnik urologiczny typ Nelaton nr 14, jednorazowego użytku, sterylny  dł. 44cm</t>
  </si>
  <si>
    <t>Cewnik urologiczny typ Nelaton nr 16, jednorazowego użytku, sterylny  dł. 44cm</t>
  </si>
  <si>
    <t>Cewnik urologiczny typ Nelaton nr 18, jednorazowego użytku, sterylny  dł. 44cm</t>
  </si>
  <si>
    <t>Cewnik urologiczny typ Nelaton nr 20, jednorazowego użytku, sterylny  dł.  44Cm</t>
  </si>
  <si>
    <t>Cewnik urologiczny typ Nelaton nr 22, jednorazowego użytku, sterylny  dł.  44Cm</t>
  </si>
  <si>
    <t xml:space="preserve">Cewnik Foleya Ch 8 dwudrożny z balonem 3-5ml, lateks pokryty silikonem, pakowany podwójnie opakowanie wewnętrzne folia, opakowanie zewnętrzne papier-folia. </t>
  </si>
  <si>
    <t xml:space="preserve">Cewnik Foleya Ch 10 dwudrożny z balonem 3-5ml, lateks pokryty silikonem , pakowany podwójnie opakowanie wewnętrzne folia, opakowanie zewnętrzne papier-folia. </t>
  </si>
  <si>
    <t xml:space="preserve">Cewnik Foleya Ch 12  dwudrożny z balonem 5-15ml, lateks pokryty silikonem, pakowany podwójnie opakowanie wewnętrzne folia, opakowanie zewnętrzne papier-folia. </t>
  </si>
  <si>
    <t xml:space="preserve">Cewnik Foleya Ch 14  dwudrożny z balonem 5-15ml , lateks pokryty silikonem, pakowany podwójnie opakowanie wewnętrzne folia, opakowanie zewnętrzne papier-folia. </t>
  </si>
  <si>
    <t xml:space="preserve">Cewnik Foleya Ch 16  dwudrożny z balonem 5-15ml , lateks pokryty silikonem, pakowany podwójnie opakowanie wewnętrzne folia, opakowanie zewnętrzne papier-folia. </t>
  </si>
  <si>
    <t xml:space="preserve">Cewnik Foleya Ch 18  dwudrożny z balonem 5-15ml, lateks pokryty silikonem, pakowany podwójnie opakowanie wewnętrzne folia, opakowanie zewnętrzne papier-folia. </t>
  </si>
  <si>
    <t xml:space="preserve">Cewnik Foleya Ch 20  dwudrożny z balonem 5-15ml , lateks pokryty silikonem, pakowany podwójnie opakowanie wewnętrzne folia, opakowanie zewnętrzne papier-folia. </t>
  </si>
  <si>
    <t xml:space="preserve">Cewnik Foleya Ch 22  dwudrożny z balonem 5-15ml, lateks pokryty silikonem, pakowany podwójnie opakowanie wewnętrzne folia, opakowanie zewnętrzne papier-folia. </t>
  </si>
  <si>
    <t xml:space="preserve">Cewnik Foleya Ch 24  dwudrożny z balonem 5-15ml, lateks pokryty silikonem, pakowany podwójnie opakowanie wewnętrzne folia, opakowanie zewnętrzne papier-folia. </t>
  </si>
  <si>
    <t>Zgłębnik żołądkowy  08</t>
  </si>
  <si>
    <t>Zgłębnik żołądkowy 12</t>
  </si>
  <si>
    <t>Zgłębnik żołądkowy 14</t>
  </si>
  <si>
    <t>Zgłębnik żołądkowy 16</t>
  </si>
  <si>
    <t>Zgłębnik żołądkowy 18</t>
  </si>
  <si>
    <t>Zgłębnik żołądkowy 20</t>
  </si>
  <si>
    <t>Zgłębnik żołądkowy 22</t>
  </si>
  <si>
    <t>Zgłębnik żołądkowy 24</t>
  </si>
  <si>
    <t xml:space="preserve">Zgłębnik żołądkowy 30 </t>
  </si>
  <si>
    <t>Zgłębnik żołądkowy 32</t>
  </si>
  <si>
    <t>Zgłębnik żołądkowy z zatyczką do karmienia nr 14</t>
  </si>
  <si>
    <t>Zgłebnik żołądkowy z zatyczką dł. 1250mm CH16</t>
  </si>
  <si>
    <t>Zgłebnik żołądkowy z zatyczką dł. 1250mm CH18</t>
  </si>
  <si>
    <t xml:space="preserve">Cewnik do odsysania górnych dróg oddechowych 10CH wykonany z PCW   jednorazowego użytku, gładki , jałowy, sterylizowane tlenkiem etylenu, kolor konektora jest kodem średnicy cewnika </t>
  </si>
  <si>
    <t xml:space="preserve">Cewnik do odsysania górnych dróg oddechowych 14CH wykonany z PCW   jednorazowego użytku, gładki , jałowy, sterylizowane tlenkiem etylenu, kolor konektora jest kodem średnicy cewnika </t>
  </si>
  <si>
    <t xml:space="preserve">Cewnik do odsysania górnych dróg oddechowych 16CH wykonany z PCW   jednorazowego użytku, gładki , jałowy, sterylizowane tlenkiem etylenu, kolor konektora jest kodem średnicy cewnika </t>
  </si>
  <si>
    <t xml:space="preserve">Cewnik do odsysania górnych dróg oddechowych 18CH  wykonany z PCW  jednorazowego użytku, gładki , jałowe, sterylizowane tlenkiem etylenu, kolor konektora jest kodem średnicy cewnika </t>
  </si>
  <si>
    <t>Cewnik do odsysania drzewa oskrzelowego z kontrolą ssania, prosty z otworem końcowym i dwoma bocznymi  jednorazowego użytku, gładki, jałowy, rozmiar 14,16, 18CH dł. 50-60cm</t>
  </si>
  <si>
    <t>Worek na wymioty</t>
  </si>
  <si>
    <t>Worki do dobowej zbiórki moczu 2 litry jałowe z zaworem spustowym typ T</t>
  </si>
  <si>
    <t>Woreczki do pobierania próbek moczu dla chłopców</t>
  </si>
  <si>
    <t>Woreczki do pobierania próbek moczu dla dziewczynek</t>
  </si>
  <si>
    <t>Słoje do dobowej zbiórki moczu z zakrętką  plastikowe 2-2,5l z portem do pobierania próbek</t>
  </si>
  <si>
    <t>Cewnik Pezzer Ch 22 sterylny</t>
  </si>
  <si>
    <t>Cewnik Pezzer Ch 30 sterylny</t>
  </si>
  <si>
    <t>Cewnik Pezzer Ch 32 sterylny</t>
  </si>
  <si>
    <t>Cewnik Pezzer Ch 34 sterylny</t>
  </si>
  <si>
    <t>cewnik Tiemanna Ch 10</t>
  </si>
  <si>
    <t>cewnik Tiemanna Ch 12</t>
  </si>
  <si>
    <t>cewnik Tiemanna Ch 14</t>
  </si>
  <si>
    <t>cewnik Tiemanna Ch 16</t>
  </si>
  <si>
    <t>cewnik Tiemanna Ch 18</t>
  </si>
  <si>
    <t>Sonda z zatyczką do karmienia noworodków i wcześniaków 6CH</t>
  </si>
  <si>
    <t>Sonda z zatyczką do karmienia noworodków i wcześniaków 8CH</t>
  </si>
  <si>
    <t>Sonda Sengstakena CH 18, CH 21 sterylna</t>
  </si>
  <si>
    <t>Pakiet 27 - Drobny sprzęt medyczny</t>
  </si>
  <si>
    <t>Pojemnik bakteriologiczny poj. do 30ml, niesterylny</t>
  </si>
  <si>
    <t xml:space="preserve">Pojemnik bakteriologiczny z łopatką z PP, niesterylny </t>
  </si>
  <si>
    <t xml:space="preserve">Pojemnik  sterylny na mocz z PP poj. do 100ml  </t>
  </si>
  <si>
    <t>Pojemnik na mocz 100ml</t>
  </si>
  <si>
    <t>Osłonki na głowice dopochwową USG</t>
  </si>
  <si>
    <t>Wzierniki ginekologiczne jednorazowe M (CUSCO)</t>
  </si>
  <si>
    <t>Wzierniki ginekologiczne jednorazowe XS i S (CUSCO)</t>
  </si>
  <si>
    <t>8.</t>
  </si>
  <si>
    <t>Kieliszki do podawania leków j.u  A' 70 SZT</t>
  </si>
  <si>
    <t>9.</t>
  </si>
  <si>
    <t>Miski nerkowate plastikowe, długość 25 cm</t>
  </si>
  <si>
    <t>10.</t>
  </si>
  <si>
    <t>Baseny plastikowe</t>
  </si>
  <si>
    <t>11.</t>
  </si>
  <si>
    <t>Kaczki plastikowe damskie lub męskie w zależności od zapotrzebowań Zamawiającego, z uchwytem do zawieszenia na łóżko</t>
  </si>
  <si>
    <t>12.</t>
  </si>
  <si>
    <t>Pojniki dla chorych</t>
  </si>
  <si>
    <t>13.</t>
  </si>
  <si>
    <t>Zacisk do pępowiny mikrobiologicznie czysty</t>
  </si>
  <si>
    <t>14.</t>
  </si>
  <si>
    <t>Zestaw do lewatyw z twardą kanką</t>
  </si>
  <si>
    <t>15.</t>
  </si>
  <si>
    <t>Szpatułka laryngologiczna jednorazowa  a'100szt.</t>
  </si>
  <si>
    <t>16.</t>
  </si>
  <si>
    <t>Opaski identyfikacyjne dla noworodków</t>
  </si>
  <si>
    <t>17.</t>
  </si>
  <si>
    <t>Opaski identyfikacyjne dla dorosłych</t>
  </si>
  <si>
    <t>18.</t>
  </si>
  <si>
    <t>Staza  do pobierania krwi, lateksowe jednorazowe pakowane po 25 szt</t>
  </si>
  <si>
    <t>19.</t>
  </si>
  <si>
    <t>Jednorazowe szczoteczki do chirurgicznego mycia rąk, plastikowe</t>
  </si>
  <si>
    <t>Wkład jednorazowy do basenu. Kompatybilny z basenem płaskim o pojemności 2000 ml. Produkcji firmy ROW-LAM, który Zamawiający posiada</t>
  </si>
  <si>
    <t>Pakiet 28 - Noże okulistyczne</t>
  </si>
  <si>
    <t>op=6szt</t>
  </si>
  <si>
    <t>Asortyment pakowany po 6 szt.</t>
  </si>
  <si>
    <t>Pakiet 29 - Drobny sprzęt medyczny</t>
  </si>
  <si>
    <t>Kranik trójdrożny a'50 szt</t>
  </si>
  <si>
    <t>2 szt</t>
  </si>
  <si>
    <t>Obuwie ochronne foliowe</t>
  </si>
  <si>
    <t>Pensety jednorazowe</t>
  </si>
  <si>
    <t>Zatyczka do cewników schodkowa a'100 szt</t>
  </si>
  <si>
    <t>Pakiet 30- Elektrody, żele, rejestratory</t>
  </si>
  <si>
    <t>Elektrody do EKG samoprzylepne ø 50 mm, op=50 szt</t>
  </si>
  <si>
    <t>Elektrody do EKG samoprzylepne ø 25mm pediatryczne; baza-gąbka; żel-stały</t>
  </si>
  <si>
    <t>Elektrody EKG dla wcześniaków, jednorazowe, samoprzylepne, z przewodami dł. 50 cm, kompatybilne z monitorem MP-30/X2 typ M8002A marki Philips (zestaw zawiera 3 szt)</t>
  </si>
  <si>
    <t>zestaw</t>
  </si>
  <si>
    <t>Żel do USG - wodny, hypoalergiczny, opakowanie = 5 litrów</t>
  </si>
  <si>
    <t>Żel do USG, szt=0,5 litr</t>
  </si>
  <si>
    <t>Żel do EKG, o pojemności 0,5 litra</t>
  </si>
  <si>
    <t>Papier do EKG ASCARD A 4</t>
  </si>
  <si>
    <t>Papier do EKG  Hellige Cardio Smart 21 (o wymiarach składki 297mm x210mm, 100 arkuszy w składce)</t>
  </si>
  <si>
    <t xml:space="preserve">Papier EKG do Page Writer 200/300pi M1771A/1770A do HP M1709A </t>
  </si>
  <si>
    <t>Papier EKG do defibrylatora ZOLL M</t>
  </si>
  <si>
    <t>Papier do drukarki SONY do aparatu RTG z ramieniem /C/, SONY UP-980</t>
  </si>
  <si>
    <t>Papier do Printera K65HM USG -High Denistite type</t>
  </si>
  <si>
    <t xml:space="preserve">Papier do Printera K91HG-CE USG   </t>
  </si>
  <si>
    <t>Papier do KTG OXFORD</t>
  </si>
  <si>
    <t>Papier do KTG Corometrics w składkach 152mm x 90mm x160mm</t>
  </si>
  <si>
    <t>Papier do aparatu KTG Sonical Oxford Team, rozm. 143mm x 150mm x300mm</t>
  </si>
  <si>
    <t>Papier do programatora Biotronik EPR 1000, rozm. 125mm x 111mm</t>
  </si>
  <si>
    <t>Papier do programatora Medtronic 9790/9790c, rozm. 110mm x 150mm</t>
  </si>
  <si>
    <t>Pakiet 31 - Worki na zwłoki</t>
  </si>
  <si>
    <t>Worki foliowe na zwłoki, białe- matowe ,  na zamek
błyskawiczny, z minimum 4 uchwytami dodatkowo
wzmocnionymi folią, worki muszą być wykonane z wytrzymałej
folii o grubości min. 0,18 mm i wytrzymałości do 180 kg w
rozmiarach min. 220 cm x min. 90 cm, dno każdego worka
dodatkowo wzmocnione folią – tzn. podwójne dno, pakowane
pojedynczo + do każdego worka dołączone 2 pary rękawiczek
jednorazowych.</t>
  </si>
  <si>
    <t>Zestaw do znieczuleń zewnątrzoponowych z filtrem zawierający igłę typ Touhy z nieruchomymi skrzydełkami 18G x 80 mm, strzykawka niskooporowa, cewnik zewnątrzoponowy z prowadnikiem, filtr płaski o gęstości 0,2 um, końce filtra zabezpieczone zatyczką lub koreczkiem z systemem mocowania do skóry pacjenta, łącznik cewnika typ Luer-Lock, zatrzaskowy element mocujący filtr z cewnikiem</t>
  </si>
  <si>
    <t>cena jednostkowa</t>
  </si>
  <si>
    <t>Pieluchomajtki M   op=30szt. Pieluchomajtki o podwyższonej chłonności, wykonane  z laminatu oddychającego na całej zewnętrznej powierzchni, posiadające elastyczne przylepcorzepy, superabsorbent z właściwością neutralizacji zapachów, dwa ściągacze taliowe-przód i tył, wewnątrz falbanki skierowane na zewnątrz zapobiegające wyciekom, system rozprowadzenia wilgoci po całej powierzchni, nie zawierające lateksu.</t>
  </si>
  <si>
    <t>Pieluchomajtki L   op=30szt, opis jak wyżej</t>
  </si>
  <si>
    <t>Pieluchomajtki XL   op=30szt, opis jak wyżej</t>
  </si>
  <si>
    <t>zestaw do cewnikowania jednorazowy o składzie: kleszczyki plastikowe 14cm, pęseta plastikowa anatomiczna 12,5cm, 5 kompresów z gazy bawełnianej wielkości 7,5cm x 7,5cm, 4 tampony z gazy bawełnianej wielkości śliwki, serweta włókninowa 45cm x 75cm, serweta włókninowa 75cm x 90cm z otworem o średnicy 10cm, strzykawka 20ml typ Luer, igła 1,2x40, żel poślizgowy w saszetce min. 2,7g, woda destylowana w ampułce 20 ml, para rękawiczek lateksowych w rozmiarze S lub M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</si>
  <si>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</si>
  <si>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Zestaw do biopsji aspiracyjnej macicy. Skład zestawu: pipeta zakończona łyżeczką o możliwości łyżeczkowania jamy macicy, średnica pipety 3 mm, strzykawka 20 ml z zabezpieczeniem cofania się tłoka, pojemnik na materiał histopatologiczny</t>
  </si>
  <si>
    <t>Aparat do przetoczeń Infusomat Space Line Standard</t>
  </si>
  <si>
    <t>Aparat do przetoczeń Infusomat Space Line do żywienia dojelitowego z multikonektorem</t>
  </si>
  <si>
    <t>Oksydowana regenerowana celuloza. Czas wchłaniania do 14 dni. pH 2,5-3,5 oraz bakteriobójczość wobec szczepów MRSA, VPR, PRSP. Rozmiar 5cm x 7,5cm</t>
  </si>
  <si>
    <t>saszetki</t>
  </si>
  <si>
    <t>Oksydowana regenerowana celuloza. Czas wchłaniania do 14 dni. pH 2,5-3,5 oraz bakteriobójczość wobec szczepów MRSA, VPR, PRSP. Rozmiar 10cm x 20cm</t>
  </si>
  <si>
    <t>Struktura, nieutkana, nierozwarstwialna włóknina hemostatyczna, zawartość grupy karboksylowej 18-24%. Rozmiar 2,5cm x 5,2cm - saszetki</t>
  </si>
  <si>
    <t>Materiał hemostatyczny o mikrowłókienkowym splocie, zbudowany z 7 warstw. Rozmiar 2,5cm x 5,1cm</t>
  </si>
  <si>
    <t>Materiał hemostatyczny o mikrowłókienkowym splocie, zbudowany z 7 warstw. Rozmiar 5,1cm x 10,2cm</t>
  </si>
  <si>
    <t>Materiał hemostatyczny o zwartym splocie. Rozmiar 7,5cm x 10cm</t>
  </si>
  <si>
    <t>Materiał hemostatyczny o zwartym splocie. Rozmiar 2,5cm x 2,5cm</t>
  </si>
  <si>
    <t>Cewnik do hemodializy, dwukanałowy, dł.max 15cm, prosta prowadnica, koszulka prowadnicy, rozszerzacz 10F, 12F, igła prosta</t>
  </si>
  <si>
    <t>Siatka do leczenia zaburzeń statyki dna miednicy mniejszej. Wykonana z polipropylenu monofilamentowego, implant 0o anatomicznym kształcie z sześcioma ramionami, wyskość 9 cm (+/- 0,5cm), szerokość 6,5cm (+/-0,5cm), grubość 0,25 mm (+/-0,02mm), porowatość średnia 60% (+/-1%), gramatura 19g/m2 (+/-0,5g)</t>
  </si>
  <si>
    <t>Pierścień dotorebkowy napinający z injektorem jednorazowym</t>
  </si>
  <si>
    <t>Retraktory tęczówkowe z pierścieniem trzymającym, wykonane z poliamidu, z silikonowymi przesuwanymi zatyczkami, dł. całkowita 9mm,  a'5szt</t>
  </si>
  <si>
    <t>Prowadnik urologiczny ze stali nierdzewnej pokrywane teflonem, jeden koniec sztywny, drugi elastyczny, końcówka prosta, o średnicy 0,032", długość 150 cm</t>
  </si>
  <si>
    <t>Prowadnik urologiczny ze stali nierdzewnej pokrywane teflonem, jeden koniec sztywny, drugi elastyczny, końcówka prosta, o średnicy 0,035", długość 150 cm</t>
  </si>
  <si>
    <t>Rozmiar wg zapotrzebowań Zamawiającego</t>
  </si>
  <si>
    <t>Proteza naczyniowa tętniczo - żylna  ze strech 6mmx40cm, niezbrojona</t>
  </si>
  <si>
    <t>Czepki operacyjne w kształcie chełmu, zapewniający pełną ochronęgłowy i szyi, wiązany na troki wokół szyi. Szczególnie odpowiedni dla męższczyzn z brodą. W części przedniej wszyta wstawka pochłaniająca pot. Czepek wykonany z włókniny wiskozowej o garamaturze 25g/m2. Pakowany po 100 szt w opakowaniu</t>
  </si>
  <si>
    <t>Taśmy samoprzylepne o wymiarach 10 x 50cm pakowane a ' 2 szt.</t>
  </si>
  <si>
    <t>Serwety na stolik MAYO. W kształcie worka z zewnętrzną warstwą  z chłonnej włókniny o wymiarach 80 x 145cm, gramatura podstawowa 92 g/m2, gramatura folii PE min. 56 g/m2, folia piaskowana - ułatwienie nakładania worka, obłożenie złożone teleskopowe</t>
  </si>
  <si>
    <t>Serweta samoprzylepna wykonana z dwuwarstwowej, pełnobarierowej włókniny zgodnej z normą EN 13795 1,2,3 o gramaturze 54 g/m2. Jedną z warstw stanowi folia PE. Chłonność warstwy zewnętrznej min. 440%. Odporność na penetrację płynów &gt;200cm H2O oraz odporność na rozerwanie &gt;290kPa. Rozmiar  150 x 240cm</t>
  </si>
  <si>
    <t>Uchwyt velcro typu rzep, 2 cm x 23 cm, jako organizator przewodów</t>
  </si>
  <si>
    <t>Cewnik Couvelair CH 20,  2-biezny silikonowany</t>
  </si>
  <si>
    <t>Cewnik Couvelair CH 22,  2-biezny silikonowany</t>
  </si>
  <si>
    <t>Cewnik Couvelair CH 20,  3-biezny silikonowany</t>
  </si>
  <si>
    <t>Cewnik Couvelair CH 22,  3-biezny silikonowany</t>
  </si>
  <si>
    <t>Zestaw Cystofix  CH 10</t>
  </si>
  <si>
    <t>Zestaw do toalety j.ustnej zawierający szczoteczkę do zębów z odsysaniem z zastawką i gabką</t>
  </si>
  <si>
    <t>Czepek do mycia głowy pacjenta nie wymagający dodatkowego namoczenia głowy, w opakowaniu pomagającym utrzymać temparaturę czepka oraz zapewniającym możliwość podgrzewania w kuchence mikrofalowej do 30 sekund przy mocy 1000 W.</t>
  </si>
  <si>
    <t>Anoskop, wziernik plastikowy, jednorazowy do gumkowania żylaków odbytu, dla dorosłych w zakresie pełnego asortymentu</t>
  </si>
  <si>
    <t>Koce samoogrzewające jednorazowe, Easy Warm, w rozm. 152 x 92 cm</t>
  </si>
  <si>
    <t xml:space="preserve">Opaski do znakowania pacjentów
kasety do drukarek zebra hc100, Zebra HC100 Z-Band Comfort Wristband 279.4 mm x 25.4 mm (reorder 10006995K 200 Wristbans) </t>
  </si>
  <si>
    <t>kaseta</t>
  </si>
  <si>
    <t>Opaski do znakowania pacjentów
kasety do drukarek zebra hc100, Zebra HC100 Z-Band Comfort Wristband 177.8 mm x 25.4 mm (reorder 10011954K 500 Wristbans)</t>
  </si>
  <si>
    <t xml:space="preserve">Termometry medyczne bezdotykowe, testowane klinicznie, dopuszczony do stosowania w jednostkach służby zdrowia, czas pomiaru 1 s, dokładność pomiaru +/- 0,1°C, podświetlany i czytelny wyświetlacz, regulowane ustawienie alarmu informującego o gorączce, </t>
  </si>
  <si>
    <t>Jałowy zestaw opatrunkowy do terapi podciśnieniowej duży o składzie : opatrunek piankowy z siatkowego poliuretanu o otwartych porach, w kolorze czarnym, w rozmiarze 25x15x3 cm - 1 szt, z drenem w postaci miekkiego elestycznego kanału, zapobiegającego uszkodzeniom tkanek w trakcie terapii, zakończonym z jednej strony szybko-złączką, a z drugiej kątownikiem z prostokątną folią samoprzylepną z zaokrąglonymi brzegami - 1 szt, folia samoprzylepna, okluzyjna 20x30cm - 3 szt, Kompatybilny z urządzeniem Renasys EZ Plus posiadanym przez Zamawiającego</t>
  </si>
  <si>
    <t>Jałowy jednorazowy zbiornik z żelem bakteriobójczym o pojemności 250 ml, z drenem, filtrem przepływowym do podłączenia z aparatem do podciśnieniowego leczenia ran, oraz dodatkowym drenem zakończonym z jednej strony szybko-złączką, a z drugiej  końcówką do podłączenia ze zbiornikiem. Zbiornik bez otworów umożliwiających przypadkową kontaminację i wydostanie się skażonego materiału. Kompatybilny z urządzeniem Renasys EZ Plus posiadanym przez Zamawiającego</t>
  </si>
  <si>
    <t>Dren w postaci miękkiego elastycznego kanału, zapobiegającego uszkodzeniom tkanek w trakcie terapii, zakończonym z jednej strony szybko-złączką, a z drugiej kątownikiem z prostokątną folia samoprzyleną z zaokrąglonymi nbrzegami - 1 szt, Kompatybilny z urządzeniem Renasys EZ Plus posiadanym przez Zamawiającego.</t>
  </si>
  <si>
    <t>Paroprzepuszczalny, transparentny opatrunek z folii poliuretanowej z systemem aplikacji, sterylny, w rozmiarze 15 cm x 20 cm</t>
  </si>
  <si>
    <t>Dren płaski 200 x 7 cm, Kompatybilny z urządzeniem Renasys EZ Plus posiadanym przez Zamawiającego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</si>
  <si>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</si>
  <si>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</si>
  <si>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</si>
  <si>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</si>
  <si>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Pierścień malyugina Ø6,25 mm część robocza, na imjektorze jednorazowym</t>
  </si>
  <si>
    <t>Noże slit, zakrzywiony pod kątem 45°, szerokość ostrza 2,75mm, długi uchwyt - w miejscu trzymania noża część chropowata, ostrze matowe, górnie ostrzone, część tnąca przedłużona poza punkt kalibracji, trzonek mocowany do ostrza na stałe, kolor trzonka zarezerwowany dla danego modelu</t>
  </si>
  <si>
    <t>Noże crescent bevel up zakrzywiony pod kątem 45°, szerokość ostrza 2,0 - 2,5mm, długi uchwyt - w miejscu trzymania noża część chropowata, ostrze matowe, górnie ostrzone, część tnąca przedłużona poza punkt kalibracji, trzonek mocowany do ostrza na stałe, kolor trzonka zarezerwowany dla danego modelu</t>
  </si>
  <si>
    <t>Noże straigt, skośne ostrze 30°, długi uchwyt - w miejscu trzymania noża część chropowata, ostrze matowe, górnie ostrzone, trzonek mocowany do ostrza na stałe, kolor trzonka zarezerwowany dla danego modelu</t>
  </si>
  <si>
    <t>Strzykawka j.u. 5ml dwuczęściowa, skala co 0,2ml rozszerzana do 6ml, przezroczysty cylinder, tłok mleczny,  nazwa producenta na pojedynczej strzykawce, a'100szt</t>
  </si>
  <si>
    <t>Igła iniekcyjna j.u. 1,1x40 a 100szt krótko i długościęta opis j.w</t>
  </si>
  <si>
    <t>Igła iniekcyjna j.u. 1,2x40 a 100szt krótko i długościęta opis j.w</t>
  </si>
  <si>
    <t>Igła iniekcyjna bezpieczna j.u. 0,8x40 a 100 szt opis j.w.</t>
  </si>
  <si>
    <t>Igła iniekcyjne bezpieczna j.u. 0,7x30 a 100 szt opis j.w.</t>
  </si>
  <si>
    <t>Igła aspiracyjna ścięta centralnie pod kątem 45 stopni 1,2x40 ju.</t>
  </si>
  <si>
    <t>Igła iniekcyjna  bezpieczna j.u. 0,9 x40 a 100 szt opis j.w.</t>
  </si>
  <si>
    <t>Cewnik Latitude do badań motorycznych, anorektalny, jednorazowy, sterylny</t>
  </si>
  <si>
    <t>Cewnik Latitude do badań motorycznych, przełykowy, jednorazowy, sterylny</t>
  </si>
  <si>
    <t>Pakiet 32 - Siatki przepuklinowe</t>
  </si>
  <si>
    <t>Pakiet 33 - Zestawy do znieczuleń</t>
  </si>
  <si>
    <t>Pakiet 34 - Pieluchomajtki</t>
  </si>
  <si>
    <t>Pakiet 35 - Zestaw do cewnikowania</t>
  </si>
  <si>
    <t>Pakiet 36 - Zestaw do biopsji aspiracyjnej macicy</t>
  </si>
  <si>
    <t>Pakiet 37- Infusomat Space Line Standard</t>
  </si>
  <si>
    <t>Pakiet 38- Materiały hemostatyczne</t>
  </si>
  <si>
    <t>Pakiet 39- Cewnik do hemodializy</t>
  </si>
  <si>
    <t>Pakiet 40- Siatka do leczenia zaburzeń statyki dna miednicy</t>
  </si>
  <si>
    <t xml:space="preserve">Pakiet 41- Pierścienie okulistyczne dotorebkowe </t>
  </si>
  <si>
    <t>Pakiet 42- Pierścienie okulistyczne  typ malyugina</t>
  </si>
  <si>
    <t>Pakiet 43- Retraktory tęczówkowe</t>
  </si>
  <si>
    <t>Pakiet 44- Prowadniki urologiczne</t>
  </si>
  <si>
    <t xml:space="preserve">Pakiet 45- Proteza naczyniowa </t>
  </si>
  <si>
    <t>Pakiet 46- Obłożenia jednorazowe</t>
  </si>
  <si>
    <t>Pakiet 47- Cewnik Couvelair</t>
  </si>
  <si>
    <t>Pakiet 48- Cystofix</t>
  </si>
  <si>
    <t>Pakiet 49- Inne artykuły medyczne</t>
  </si>
  <si>
    <t>Pakiet 50- Cewniki Latitude</t>
  </si>
  <si>
    <t>Pakiet 51- Anoskop</t>
  </si>
  <si>
    <t>Pakiet 52- Koce samoogrzewające</t>
  </si>
  <si>
    <t>Pakiet 53- Etykiety do identyfikacji pacjentów</t>
  </si>
  <si>
    <t>Pakiet 54- Termometry medyczne</t>
  </si>
  <si>
    <t>Pakiet 55- Tace na leki</t>
  </si>
  <si>
    <t>Pakiet 56- Osprzęt do urzadzenia Renasys Plus EZ</t>
  </si>
  <si>
    <t>Marker chirurgiczny z wyskalowaną podziałką, sterylny</t>
  </si>
  <si>
    <t>Słoje do dobowej zbiórki moczu tzw. "Tulipan", plastikowe 2-2,5l z podziałką, z zakrywką</t>
  </si>
  <si>
    <t>Łaczniki do drenów typ Y,T i proste. Wykonane z przezroczystego tworzywa, jednorazowe, sterylne, rozmiary kodowane cyframi (oznaczenie na łączniku)</t>
  </si>
  <si>
    <t>po jednej szt z każdego typu</t>
  </si>
  <si>
    <t>1 szt</t>
  </si>
  <si>
    <t>Pakiet 57- Strzygarki chirurgiczne</t>
  </si>
  <si>
    <t>Strzygarka chirurgiczna z ruchoma głowicą, możliwość łatwego i szybkiego zakładania jednorazowych ostrzy na klik i bezdotykowego zdejmowania, usuwająca owłosienie (krótkie i długie, mokre i suche)  z każdej części ciała zapewniająca ciągłą pracę przez min. 60 minut po pełnym naładowaniu, bateria typ NiMH, spełniająca wymogi Dyrektywy 93/42/EEC, ładowarka w komlecie umożliwiająca ładowanie strzygarki w pozycji stojącej z diodą sygnalizującąproces ładowania. Możliwość łatwego czyszczenia i dezynfekcji na mokro</t>
  </si>
  <si>
    <t>Ostrza jednorazowe do strzygarek do w/w strzygarek. Sterylne, ostrza ruchome, odsunięte od skóry, do wszystkich rodzajów owłosienia i uniwersalne. Proste zakładanie na klik i bezdotykowe zdejmowanie ostrza, pakowane pojedyńczo, opakowanie typu blister-pack</t>
  </si>
  <si>
    <t>Ostrza do strzygarki kompatybilne ze stzygarką 3M model 9660 CHANGER</t>
  </si>
  <si>
    <t>Ostrza do strzygarki MediClip, jednorazowe, sterylne, pakowane pojedyńczo , opakowanie typu blister-pack, różne rodzaje ostrzy tj. do owłosienia krótkiego, długiego, gęstego, okolic wrażliwych, uniwersalne</t>
  </si>
  <si>
    <t>Taca na leki o wymiarach 430x325x60mm, zawiera 16 podstawek z miejscami na kieliszki i wsuwki na szczegółowy opis (nazwisko pacjenta, przepisane leki). W kolorze niebieskim lub białym.</t>
  </si>
  <si>
    <r>
      <t>Siatka chirurgiczna, laparoskopowe, przepuklinowe, monofilamentowa, polipropylenowa, gęstość porów 1,16x2,6mm, ciężar pow. 36g/m</t>
    </r>
    <r>
      <rPr>
        <sz val="9"/>
        <rFont val="Calibri"/>
        <family val="2"/>
        <charset val="238"/>
      </rPr>
      <t>², rozmiar 30x30cm</t>
    </r>
  </si>
  <si>
    <r>
      <t>Siatka chirurgiczna, laparoskopowe, przepuklinowe, monofilamentowa, polipropylenowa, gęstość porów 0,5x0,5mm, ciężar pow. 80g/m</t>
    </r>
    <r>
      <rPr>
        <sz val="9"/>
        <rFont val="Calibri"/>
        <family val="2"/>
        <charset val="238"/>
      </rPr>
      <t>², rozmiar 30x30cm</t>
    </r>
  </si>
  <si>
    <t>Narzędzie chirurgiczne - stapler jednorazowy 5mm, z 25 zszywkami wchłanialnymi, 20%polidioksanon, 80% kopolimeru L-lactidu i glikolu. Zszywki niskoprofilowe w kształcie litery V z nózkami czepnymi, o okresie podtrzymywania 48 tygodni, 50% podtrzymywania w okresie 15 tygodnia</t>
  </si>
  <si>
    <t>Uwaga do pakietu 58.</t>
  </si>
  <si>
    <t>Zamawiający wymaga dokumentów poświadczających parametry wraz z ofertą</t>
  </si>
  <si>
    <t>Przyrząd do podawania leków światłoczułych-bursztynowy, posiadający odpowietrznik z filtrem bakteryjnym i komorę kroplową wolna od PVC, bez zawartości ftalanów DEHP (informacja na opakowaniu). Wyposażony jest w łóacznik luer-lock umożliwiający szczelne połaczenie z kaniulą i uchwyt na dren. Dokładnie oznaczony na opakowaniu rodzaj aparatu i przeznaczenie</t>
  </si>
  <si>
    <t>Pakiet 58- Stapler jednorazowy</t>
  </si>
  <si>
    <t>Pakiet 59- Siatka chirurgiczna IPOM</t>
  </si>
  <si>
    <r>
      <t>Siatka chirurgiczna do zaopatrywania przepuklin brzusznych i pooperacyjnych IPOM, jednowarstwowe składające się z dwóch komponentów - polipropylenu w 12% od strony otrzewnej i PVDF w 88% od strony trzewi, z kolorowym wyznacznikiem do prawidłowej aplikacji, dwukierunkowa elastyczność, grubość 0,7mm, rozmiar porów w 80%&gt;1,0mm, waga 60g/m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</rPr>
      <t>, rozmiar 10x 15cm</t>
    </r>
  </si>
  <si>
    <t>Siatka chirurgiczna do zaopatrywania przepuklin brzusznych i pooperacyjnych IPOM, jednowarstwowe składające się z dwóch komponentów - polipropylenu w 12% od strony otrzewnej i PVDF w 88% od strony trzewi, z kolorowym wyznacznikiem do prawidłowej aplikacji, dwukierunkowa elastyczność, grubość 0,7mm, rozmiar porów w 80%&gt;1,0mm, waga 60g/m², rozmiar 15x 15cm</t>
  </si>
  <si>
    <t>Siatka chirurgiczna do zaopatrywania przepuklin brzusznych i pooperacyjnych IPOM, jednowarstwowe składające się z dwóch komponentów - polipropylenu w 12% od strony otrzewnej i PVDF w 88% od strony trzewi, z kolorowym wyznacznikiem do prawidłowej aplikacji, dwukierunkowa elastyczność, grubość 0,7mm, rozmiar porów w 80%&gt;1,0mm, waga 60g/m², rozmiar 15x 20cm</t>
  </si>
  <si>
    <t>Siatka chirurgiczna do zaopatrywania przepuklin brzusznych i pooperacyjnych IPOM, jednowarstwowe składające się z dwóch komponentów - polipropylenu w 12% od strony otrzewnej i PVDF w 88% od strony trzewi, z kolorowym wyznacznikiem do prawidłowej aplikacji, dwukierunkowa elastyczność, grubość 0,7mm, rozmiar porów w 80%&gt;1,0mm, waga 60g/m², rozmiar 20x 20cm</t>
  </si>
  <si>
    <t>Uwaga do pakietu 59.</t>
  </si>
  <si>
    <t>3 szt</t>
  </si>
  <si>
    <t>Kateter do embolektomii - 3F, 4F lub 5F,  dł - 80cm, jałowy, nietoksyczny, apirogenny, jednokanałowy z balonikiem</t>
  </si>
  <si>
    <t>Pakiet 60-Kateter do embolektomii</t>
  </si>
  <si>
    <t>Uwaga do pakietu nr 60</t>
  </si>
  <si>
    <t>Strzykawka j.u. 2ml dwuczęściowa, skala co 0,1ml rozszerzana do 2,5 ml, przezroczysty cylinder, tłok mleczny,  nazwa producenta na pojedynczej strzykawce, a'100szt</t>
  </si>
  <si>
    <t>Strzykawka j.u. 10 ml dwuczęściowa, skala co 0,5 ml rozszerzana do 11ml, przezroczysty cylinder, tłok mleczny,  nazwa producenta na pojedynczej strzykawce, a'100szt</t>
  </si>
  <si>
    <t>Strzykawka j.u. 20ml dwuczęściowa, skala co 1 ml rozszerzana do 24ml, przezroczysty cylinder, tłok mleczny,  nazwa producenta na pojedynczej strzykawce, a'100szt</t>
  </si>
  <si>
    <t>Igła iniekcyjna j.u.  0,5x25 a 100szt  niepirogenne, sterylne, data ważności i produkcji na opakowaniu, nietoksyczne, posiadające kod kolorów na opakowaniu jednostkowym i zbiorczym odpowiadający rozmiarowi igły, zaznaczony rodzaj ścięcia igły na opakowaniu jednostkowym, Wszystkie igły poz. 19-32 od jednego producenta.</t>
  </si>
  <si>
    <t>Nakładka na palec z haczykiem do amniotomii a 100 szt</t>
  </si>
  <si>
    <t>Wycena szcunkowa i opis wymagań minimalnych z ilością przewidywanego zużycia w okresie jednego roku</t>
  </si>
  <si>
    <t>Kateter do embolektomii - 2F, 3F lub 4F,  dł - 40cm, jałowy, nietoksyczny, apirogenny, jednokanałowy z balonikiem</t>
  </si>
  <si>
    <t>Golarki jednorazowe, podwójne ostrze, precyzyjnie i dokładnie golące pole operacyjne</t>
  </si>
  <si>
    <t xml:space="preserve">Igła 25G  dł. 88-90 mm do znieczulenia podpajęczynókowego typu Pencil Point  z igłą prowadzącą 20G/35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</si>
  <si>
    <t>Pakiet 21A -Filtr oddechowy</t>
  </si>
  <si>
    <t>Pakiet 27A - Sczoteczki do chirurgicznego mycia rąk</t>
  </si>
  <si>
    <t>Pakiet 22- Strzykawki</t>
  </si>
  <si>
    <t>Pakiet 22A- Igły, strzykawki,  aparaty do przetoczeń</t>
  </si>
  <si>
    <t>Pakiet 22B- Cewniki do podawania tlenu</t>
  </si>
  <si>
    <t>Pakiet 57A- Ostrza do strzygarek</t>
  </si>
  <si>
    <t>Pakiet 57B- Ostrza do strzygarek</t>
  </si>
  <si>
    <t>Pakiet 24A- Kaniule dotętnicze</t>
  </si>
  <si>
    <t>Pakiet 27B - Stazy jednorazowe</t>
  </si>
  <si>
    <t>Pakiet 8 - Wkłady workowe</t>
  </si>
  <si>
    <t>Pakiet 8A - Zestaw Yankauer, wkłady workowe</t>
  </si>
  <si>
    <t>Pakiet 26A - Sonda Sengstakena</t>
  </si>
  <si>
    <t>Pakiet 22C- Cewniki do podawania tlenu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</si>
</sst>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  <numFmt numFmtId="165" formatCode="#,##0_ ;[Red]\-#,##0,"/>
    <numFmt numFmtId="166" formatCode="#,###.00"/>
  </numFmts>
  <fonts count="3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7030A0"/>
      <name val="Arial"/>
      <family val="2"/>
    </font>
    <font>
      <sz val="9"/>
      <color rgb="FF7030A0"/>
      <name val="Arial"/>
      <family val="2"/>
    </font>
    <font>
      <b/>
      <sz val="8"/>
      <color rgb="FF7030A0"/>
      <name val="Arial"/>
      <family val="2"/>
      <charset val="238"/>
    </font>
    <font>
      <sz val="9"/>
      <name val="Calibri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  <charset val="238"/>
    </font>
    <font>
      <sz val="7"/>
      <name val="Arial"/>
      <family val="2"/>
    </font>
    <font>
      <sz val="10"/>
      <name val="Arial CE"/>
      <charset val="238"/>
    </font>
    <font>
      <sz val="9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</font>
    <font>
      <b/>
      <sz val="9"/>
      <color theme="3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</cellStyleXfs>
  <cellXfs count="729">
    <xf numFmtId="0" fontId="0" fillId="0" borderId="0" xfId="0"/>
    <xf numFmtId="0" fontId="2" fillId="0" borderId="0" xfId="0" applyFont="1"/>
    <xf numFmtId="1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Border="1"/>
    <xf numFmtId="0" fontId="4" fillId="0" borderId="0" xfId="0" applyFont="1" applyFill="1" applyBorder="1"/>
    <xf numFmtId="0" fontId="5" fillId="0" borderId="0" xfId="4" applyFont="1" applyFill="1" applyBorder="1" applyAlignment="1">
      <alignment wrapText="1"/>
    </xf>
    <xf numFmtId="0" fontId="4" fillId="0" borderId="0" xfId="4" applyFont="1" applyFill="1" applyBorder="1" applyAlignment="1">
      <alignment wrapText="1"/>
    </xf>
    <xf numFmtId="1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 applyProtection="1">
      <alignment vertical="center" wrapText="1"/>
    </xf>
    <xf numFmtId="4" fontId="4" fillId="0" borderId="0" xfId="0" applyNumberFormat="1" applyFont="1" applyFill="1" applyBorder="1"/>
    <xf numFmtId="4" fontId="4" fillId="0" borderId="0" xfId="1" applyNumberFormat="1" applyFont="1" applyFill="1" applyBorder="1" applyAlignment="1" applyProtection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 applyProtection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6" fillId="0" borderId="2" xfId="4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4" xfId="0" applyFont="1" applyFill="1" applyBorder="1" applyAlignment="1">
      <alignment vertical="center"/>
    </xf>
    <xf numFmtId="0" fontId="6" fillId="0" borderId="5" xfId="4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 applyProtection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1" fontId="4" fillId="0" borderId="0" xfId="0" applyNumberFormat="1" applyFont="1" applyFill="1" applyBorder="1"/>
    <xf numFmtId="0" fontId="9" fillId="0" borderId="2" xfId="0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vertical="center"/>
    </xf>
    <xf numFmtId="9" fontId="9" fillId="0" borderId="1" xfId="0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 applyProtection="1">
      <alignment vertical="center" wrapText="1"/>
    </xf>
    <xf numFmtId="3" fontId="9" fillId="0" borderId="1" xfId="0" applyNumberFormat="1" applyFont="1" applyFill="1" applyBorder="1" applyAlignment="1" applyProtection="1">
      <alignment vertical="center" wrapText="1"/>
      <protection locked="0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vertical="center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4" fontId="12" fillId="0" borderId="1" xfId="1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1" applyNumberFormat="1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/>
    <xf numFmtId="0" fontId="2" fillId="0" borderId="1" xfId="4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 applyProtection="1">
      <alignment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/>
    <xf numFmtId="0" fontId="6" fillId="0" borderId="1" xfId="4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Border="1"/>
    <xf numFmtId="4" fontId="6" fillId="0" borderId="3" xfId="0" applyNumberFormat="1" applyFont="1" applyFill="1" applyBorder="1" applyAlignment="1" applyProtection="1">
      <alignment horizontal="right"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right" vertical="center" wrapText="1"/>
    </xf>
    <xf numFmtId="9" fontId="6" fillId="0" borderId="1" xfId="3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5" applyFont="1" applyFill="1" applyBorder="1" applyAlignment="1">
      <alignment vertical="center" wrapText="1"/>
    </xf>
    <xf numFmtId="0" fontId="6" fillId="0" borderId="10" xfId="4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Border="1"/>
    <xf numFmtId="1" fontId="6" fillId="0" borderId="0" xfId="0" applyNumberFormat="1" applyFont="1"/>
    <xf numFmtId="0" fontId="6" fillId="0" borderId="1" xfId="0" applyFont="1" applyBorder="1" applyAlignment="1">
      <alignment wrapText="1"/>
    </xf>
    <xf numFmtId="0" fontId="2" fillId="0" borderId="0" xfId="0" applyFont="1" applyBorder="1"/>
    <xf numFmtId="0" fontId="6" fillId="0" borderId="1" xfId="0" applyFont="1" applyFill="1" applyBorder="1"/>
    <xf numFmtId="4" fontId="6" fillId="0" borderId="1" xfId="0" applyNumberFormat="1" applyFont="1" applyFill="1" applyBorder="1" applyAlignment="1" applyProtection="1">
      <alignment vertical="center" wrapText="1"/>
    </xf>
    <xf numFmtId="165" fontId="6" fillId="0" borderId="1" xfId="0" applyNumberFormat="1" applyFont="1" applyFill="1" applyBorder="1" applyAlignment="1">
      <alignment vertical="center"/>
    </xf>
    <xf numFmtId="4" fontId="6" fillId="0" borderId="1" xfId="1" applyNumberFormat="1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" fontId="5" fillId="0" borderId="11" xfId="0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2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9" fontId="6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wrapText="1"/>
    </xf>
    <xf numFmtId="166" fontId="6" fillId="0" borderId="12" xfId="1" applyNumberFormat="1" applyFont="1" applyFill="1" applyBorder="1" applyAlignment="1" applyProtection="1">
      <alignment vertical="center"/>
    </xf>
    <xf numFmtId="1" fontId="6" fillId="0" borderId="12" xfId="1" applyNumberFormat="1" applyFont="1" applyFill="1" applyBorder="1" applyAlignment="1" applyProtection="1">
      <alignment vertical="center"/>
    </xf>
    <xf numFmtId="4" fontId="6" fillId="0" borderId="12" xfId="1" applyNumberFormat="1" applyFont="1" applyFill="1" applyBorder="1" applyAlignment="1" applyProtection="1">
      <alignment vertical="center"/>
    </xf>
    <xf numFmtId="9" fontId="6" fillId="0" borderId="13" xfId="1" applyNumberFormat="1" applyFont="1" applyFill="1" applyBorder="1" applyAlignment="1" applyProtection="1">
      <alignment vertical="center"/>
    </xf>
    <xf numFmtId="4" fontId="6" fillId="0" borderId="1" xfId="0" applyNumberFormat="1" applyFont="1" applyBorder="1"/>
    <xf numFmtId="9" fontId="6" fillId="0" borderId="2" xfId="0" applyNumberFormat="1" applyFont="1" applyBorder="1"/>
    <xf numFmtId="0" fontId="2" fillId="0" borderId="11" xfId="0" applyFont="1" applyBorder="1"/>
    <xf numFmtId="1" fontId="2" fillId="0" borderId="11" xfId="0" applyNumberFormat="1" applyFont="1" applyBorder="1"/>
    <xf numFmtId="9" fontId="2" fillId="0" borderId="11" xfId="0" applyNumberFormat="1" applyFont="1" applyBorder="1"/>
    <xf numFmtId="4" fontId="3" fillId="0" borderId="1" xfId="1" applyNumberFormat="1" applyFont="1" applyFill="1" applyBorder="1" applyAlignment="1" applyProtection="1">
      <alignment vertical="center"/>
    </xf>
    <xf numFmtId="1" fontId="2" fillId="0" borderId="0" xfId="0" applyNumberFormat="1" applyFont="1" applyBorder="1"/>
    <xf numFmtId="4" fontId="2" fillId="0" borderId="0" xfId="0" applyNumberFormat="1" applyFont="1" applyBorder="1"/>
    <xf numFmtId="0" fontId="2" fillId="0" borderId="14" xfId="0" applyFont="1" applyBorder="1"/>
    <xf numFmtId="0" fontId="2" fillId="0" borderId="15" xfId="0" applyFont="1" applyBorder="1"/>
    <xf numFmtId="1" fontId="2" fillId="0" borderId="15" xfId="0" applyNumberFormat="1" applyFont="1" applyBorder="1"/>
    <xf numFmtId="4" fontId="2" fillId="0" borderId="15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4" fillId="0" borderId="12" xfId="1" applyNumberFormat="1" applyFont="1" applyFill="1" applyBorder="1" applyAlignment="1" applyProtection="1"/>
    <xf numFmtId="4" fontId="4" fillId="0" borderId="13" xfId="1" applyNumberFormat="1" applyFont="1" applyFill="1" applyBorder="1" applyAlignment="1" applyProtection="1"/>
    <xf numFmtId="3" fontId="2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4" fontId="2" fillId="0" borderId="11" xfId="0" applyNumberFormat="1" applyFont="1" applyBorder="1"/>
    <xf numFmtId="1" fontId="2" fillId="0" borderId="1" xfId="0" applyNumberFormat="1" applyFont="1" applyBorder="1"/>
    <xf numFmtId="4" fontId="5" fillId="0" borderId="1" xfId="1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wrapText="1"/>
    </xf>
    <xf numFmtId="1" fontId="4" fillId="0" borderId="0" xfId="4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1" fillId="0" borderId="1" xfId="6" applyBorder="1"/>
    <xf numFmtId="0" fontId="4" fillId="0" borderId="16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vertical="center" wrapText="1"/>
    </xf>
    <xf numFmtId="165" fontId="4" fillId="0" borderId="1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1" fontId="14" fillId="0" borderId="0" xfId="0" applyNumberFormat="1" applyFont="1" applyFill="1" applyBorder="1"/>
    <xf numFmtId="4" fontId="14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 applyProtection="1">
      <alignment vertical="center" wrapText="1"/>
    </xf>
    <xf numFmtId="4" fontId="14" fillId="0" borderId="0" xfId="0" applyNumberFormat="1" applyFont="1" applyFill="1" applyBorder="1"/>
    <xf numFmtId="4" fontId="14" fillId="0" borderId="0" xfId="1" applyNumberFormat="1" applyFont="1" applyFill="1" applyBorder="1" applyAlignment="1" applyProtection="1"/>
    <xf numFmtId="0" fontId="15" fillId="0" borderId="0" xfId="0" applyFont="1" applyFill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6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horizontal="right" vertical="center"/>
    </xf>
    <xf numFmtId="4" fontId="4" fillId="0" borderId="12" xfId="1" applyNumberFormat="1" applyFont="1" applyFill="1" applyBorder="1" applyAlignment="1" applyProtection="1">
      <alignment horizontal="right" vertical="center"/>
    </xf>
    <xf numFmtId="4" fontId="4" fillId="0" borderId="13" xfId="1" applyNumberFormat="1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>
      <alignment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vertical="center" wrapText="1"/>
    </xf>
    <xf numFmtId="165" fontId="5" fillId="0" borderId="1" xfId="0" applyNumberFormat="1" applyFont="1" applyFill="1" applyBorder="1" applyAlignment="1">
      <alignment vertical="center"/>
    </xf>
    <xf numFmtId="4" fontId="5" fillId="0" borderId="1" xfId="1" applyNumberFormat="1" applyFont="1" applyFill="1" applyBorder="1" applyAlignment="1" applyProtection="1"/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vertical="center" wrapText="1"/>
    </xf>
    <xf numFmtId="0" fontId="4" fillId="0" borderId="0" xfId="4" applyFont="1" applyFill="1" applyBorder="1" applyAlignment="1">
      <alignment horizontal="left" vertical="center" wrapText="1"/>
    </xf>
    <xf numFmtId="0" fontId="4" fillId="0" borderId="0" xfId="4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18" xfId="4" applyFont="1" applyFill="1" applyBorder="1" applyAlignment="1">
      <alignment vertical="center" wrapText="1"/>
    </xf>
    <xf numFmtId="0" fontId="4" fillId="0" borderId="1" xfId="4" applyFont="1" applyFill="1" applyBorder="1" applyAlignment="1">
      <alignment vertical="center" wrapText="1"/>
    </xf>
    <xf numFmtId="0" fontId="4" fillId="0" borderId="21" xfId="4" applyFont="1" applyFill="1" applyBorder="1" applyAlignment="1">
      <alignment horizontal="center" vertical="center"/>
    </xf>
    <xf numFmtId="1" fontId="4" fillId="0" borderId="19" xfId="4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 applyProtection="1"/>
    <xf numFmtId="0" fontId="4" fillId="0" borderId="18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right" vertical="center"/>
    </xf>
    <xf numFmtId="0" fontId="4" fillId="0" borderId="2" xfId="4" applyFont="1" applyFill="1" applyBorder="1" applyAlignment="1">
      <alignment vertical="center" wrapText="1"/>
    </xf>
    <xf numFmtId="0" fontId="4" fillId="0" borderId="3" xfId="4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4" xfId="0" applyFont="1" applyFill="1" applyBorder="1"/>
    <xf numFmtId="0" fontId="6" fillId="0" borderId="13" xfId="4" applyFont="1" applyFill="1" applyBorder="1" applyAlignment="1">
      <alignment wrapText="1"/>
    </xf>
    <xf numFmtId="0" fontId="4" fillId="0" borderId="6" xfId="4" applyFont="1" applyFill="1" applyBorder="1" applyAlignment="1">
      <alignment wrapText="1"/>
    </xf>
    <xf numFmtId="0" fontId="4" fillId="0" borderId="10" xfId="0" applyFont="1" applyFill="1" applyBorder="1" applyAlignment="1">
      <alignment vertical="center"/>
    </xf>
    <xf numFmtId="1" fontId="4" fillId="0" borderId="12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 applyProtection="1">
      <alignment vertical="center" wrapText="1"/>
    </xf>
    <xf numFmtId="4" fontId="4" fillId="0" borderId="22" xfId="1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/>
    <xf numFmtId="0" fontId="6" fillId="0" borderId="1" xfId="4" applyFont="1" applyFill="1" applyBorder="1" applyAlignment="1">
      <alignment wrapText="1"/>
    </xf>
    <xf numFmtId="0" fontId="4" fillId="0" borderId="1" xfId="4" applyFont="1" applyFill="1" applyBorder="1" applyAlignment="1">
      <alignment wrapText="1"/>
    </xf>
    <xf numFmtId="4" fontId="4" fillId="0" borderId="21" xfId="1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>
      <alignment vertical="center" wrapText="1"/>
    </xf>
    <xf numFmtId="0" fontId="5" fillId="0" borderId="0" xfId="4" applyFont="1" applyFill="1" applyBorder="1" applyAlignment="1">
      <alignment vertical="top" wrapText="1"/>
    </xf>
    <xf numFmtId="0" fontId="4" fillId="0" borderId="0" xfId="4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 applyProtection="1">
      <alignment vertical="center" wrapText="1"/>
    </xf>
    <xf numFmtId="4" fontId="4" fillId="0" borderId="11" xfId="0" applyNumberFormat="1" applyFont="1" applyFill="1" applyBorder="1" applyAlignment="1" applyProtection="1">
      <alignment vertical="center" wrapText="1"/>
    </xf>
    <xf numFmtId="0" fontId="6" fillId="0" borderId="2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3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/>
    <xf numFmtId="4" fontId="5" fillId="0" borderId="2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4" fontId="19" fillId="0" borderId="0" xfId="0" applyNumberFormat="1" applyFont="1" applyFill="1" applyBorder="1" applyAlignment="1" applyProtection="1">
      <alignment horizontal="center" vertical="center" wrapText="1"/>
    </xf>
    <xf numFmtId="4" fontId="19" fillId="0" borderId="0" xfId="1" applyNumberFormat="1" applyFont="1" applyFill="1" applyBorder="1" applyAlignment="1" applyProtection="1">
      <alignment horizontal="center"/>
    </xf>
    <xf numFmtId="4" fontId="19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6" fillId="0" borderId="6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 wrapText="1"/>
    </xf>
    <xf numFmtId="9" fontId="6" fillId="0" borderId="19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9" fontId="6" fillId="0" borderId="2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wrapText="1"/>
    </xf>
    <xf numFmtId="0" fontId="6" fillId="0" borderId="8" xfId="0" applyFont="1" applyFill="1" applyBorder="1" applyAlignment="1">
      <alignment vertical="center" wrapText="1"/>
    </xf>
    <xf numFmtId="0" fontId="1" fillId="0" borderId="0" xfId="0" applyFont="1"/>
    <xf numFmtId="3" fontId="6" fillId="0" borderId="2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1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4" fontId="6" fillId="0" borderId="14" xfId="1" applyNumberFormat="1" applyFont="1" applyFill="1" applyBorder="1" applyAlignment="1" applyProtection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12" xfId="4" applyFont="1" applyFill="1" applyBorder="1" applyAlignment="1">
      <alignment vertical="center" wrapText="1"/>
    </xf>
    <xf numFmtId="0" fontId="22" fillId="0" borderId="0" xfId="4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9" fontId="13" fillId="0" borderId="0" xfId="0" applyNumberFormat="1" applyFont="1" applyFill="1" applyBorder="1" applyAlignment="1">
      <alignment horizontal="center" vertical="center"/>
    </xf>
    <xf numFmtId="4" fontId="13" fillId="0" borderId="0" xfId="1" applyNumberFormat="1" applyFont="1" applyFill="1" applyBorder="1" applyAlignment="1" applyProtection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left" vertical="center" wrapText="1"/>
    </xf>
    <xf numFmtId="0" fontId="6" fillId="0" borderId="22" xfId="4" applyFont="1" applyFill="1" applyBorder="1" applyAlignment="1">
      <alignment vertical="center" wrapText="1"/>
    </xf>
    <xf numFmtId="4" fontId="6" fillId="0" borderId="6" xfId="1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9" fontId="12" fillId="0" borderId="0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9" fontId="4" fillId="0" borderId="1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1" xfId="3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 applyProtection="1">
      <alignment horizontal="right" vertical="center"/>
    </xf>
    <xf numFmtId="4" fontId="6" fillId="0" borderId="1" xfId="2" applyNumberFormat="1" applyFont="1" applyFill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4" fontId="4" fillId="0" borderId="1" xfId="2" applyNumberFormat="1" applyFont="1" applyFill="1" applyBorder="1" applyAlignment="1" applyProtection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/>
    <xf numFmtId="9" fontId="4" fillId="0" borderId="0" xfId="3" applyFont="1" applyFill="1" applyBorder="1" applyAlignment="1">
      <alignment horizontal="center" vertical="center"/>
    </xf>
    <xf numFmtId="4" fontId="13" fillId="0" borderId="1" xfId="2" applyNumberFormat="1" applyFont="1" applyFill="1" applyBorder="1" applyAlignment="1" applyProtection="1">
      <alignment horizontal="center" vertical="center"/>
    </xf>
    <xf numFmtId="4" fontId="13" fillId="0" borderId="1" xfId="2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 applyProtection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" fontId="13" fillId="0" borderId="0" xfId="2" applyNumberFormat="1" applyFont="1" applyFill="1" applyBorder="1" applyAlignment="1" applyProtection="1">
      <alignment horizontal="center" vertical="center"/>
    </xf>
    <xf numFmtId="4" fontId="13" fillId="0" borderId="0" xfId="2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1" fontId="4" fillId="0" borderId="0" xfId="3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4" fontId="11" fillId="0" borderId="1" xfId="0" applyNumberFormat="1" applyFont="1" applyFill="1" applyBorder="1" applyAlignment="1">
      <alignment horizontal="center" vertical="center"/>
    </xf>
    <xf numFmtId="1" fontId="9" fillId="0" borderId="1" xfId="3" applyNumberFormat="1" applyFont="1" applyFill="1" applyBorder="1" applyAlignment="1">
      <alignment horizontal="center" vertical="center"/>
    </xf>
    <xf numFmtId="4" fontId="9" fillId="0" borderId="1" xfId="2" applyNumberFormat="1" applyFont="1" applyFill="1" applyBorder="1" applyAlignment="1" applyProtection="1">
      <alignment horizontal="center" vertical="center"/>
    </xf>
    <xf numFmtId="4" fontId="9" fillId="0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wrapText="1"/>
    </xf>
    <xf numFmtId="0" fontId="20" fillId="0" borderId="1" xfId="0" applyFont="1" applyBorder="1"/>
    <xf numFmtId="0" fontId="6" fillId="0" borderId="0" xfId="0" applyFont="1" applyBorder="1" applyAlignment="1">
      <alignment wrapText="1"/>
    </xf>
    <xf numFmtId="1" fontId="6" fillId="0" borderId="0" xfId="0" applyNumberFormat="1" applyFont="1" applyBorder="1"/>
    <xf numFmtId="4" fontId="3" fillId="0" borderId="14" xfId="0" applyNumberFormat="1" applyFont="1" applyFill="1" applyBorder="1" applyAlignment="1">
      <alignment horizontal="center" vertical="center"/>
    </xf>
    <xf numFmtId="9" fontId="2" fillId="0" borderId="0" xfId="3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 applyProtection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wrapText="1"/>
    </xf>
    <xf numFmtId="1" fontId="0" fillId="0" borderId="0" xfId="0" applyNumberFormat="1" applyFont="1" applyBorder="1"/>
    <xf numFmtId="4" fontId="12" fillId="0" borderId="14" xfId="0" applyNumberFormat="1" applyFont="1" applyFill="1" applyBorder="1" applyAlignment="1">
      <alignment horizontal="center" vertical="center"/>
    </xf>
    <xf numFmtId="1" fontId="0" fillId="0" borderId="0" xfId="3" applyNumberFormat="1" applyFont="1" applyFill="1" applyBorder="1" applyAlignment="1">
      <alignment horizontal="center" vertical="center"/>
    </xf>
    <xf numFmtId="4" fontId="12" fillId="0" borderId="1" xfId="2" applyNumberFormat="1" applyFont="1" applyFill="1" applyBorder="1" applyAlignment="1" applyProtection="1">
      <alignment horizontal="center" vertical="center"/>
    </xf>
    <xf numFmtId="4" fontId="12" fillId="0" borderId="1" xfId="2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wrapText="1"/>
    </xf>
    <xf numFmtId="1" fontId="9" fillId="0" borderId="0" xfId="0" applyNumberFormat="1" applyFont="1" applyBorder="1"/>
    <xf numFmtId="0" fontId="6" fillId="0" borderId="1" xfId="8" applyFont="1" applyFill="1" applyBorder="1" applyAlignment="1">
      <alignment vertical="top" wrapText="1"/>
    </xf>
    <xf numFmtId="1" fontId="6" fillId="0" borderId="2" xfId="3" applyNumberFormat="1" applyFont="1" applyFill="1" applyBorder="1" applyAlignment="1">
      <alignment horizontal="center" vertical="center"/>
    </xf>
    <xf numFmtId="1" fontId="2" fillId="0" borderId="0" xfId="3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6" fillId="0" borderId="6" xfId="2" applyNumberFormat="1" applyFont="1" applyFill="1" applyBorder="1" applyAlignment="1" applyProtection="1">
      <alignment horizontal="center" vertical="center"/>
    </xf>
    <xf numFmtId="4" fontId="6" fillId="0" borderId="6" xfId="2" applyNumberFormat="1" applyFont="1" applyFill="1" applyBorder="1" applyAlignment="1">
      <alignment horizontal="center" vertical="center"/>
    </xf>
    <xf numFmtId="9" fontId="2" fillId="0" borderId="1" xfId="3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3" fontId="6" fillId="0" borderId="3" xfId="0" applyNumberFormat="1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4" fontId="11" fillId="0" borderId="0" xfId="0" applyNumberFormat="1" applyFont="1" applyFill="1" applyBorder="1" applyAlignment="1">
      <alignment horizontal="center" vertical="center"/>
    </xf>
    <xf numFmtId="9" fontId="9" fillId="0" borderId="0" xfId="3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 applyProtection="1">
      <alignment horizontal="center" vertical="center"/>
    </xf>
    <xf numFmtId="4" fontId="9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1" fontId="11" fillId="2" borderId="1" xfId="0" applyNumberFormat="1" applyFont="1" applyFill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/>
    </xf>
    <xf numFmtId="4" fontId="11" fillId="2" borderId="1" xfId="1" applyNumberFormat="1" applyFont="1" applyFill="1" applyBorder="1" applyAlignment="1" applyProtection="1">
      <alignment horizontal="center" wrapText="1"/>
    </xf>
    <xf numFmtId="4" fontId="11" fillId="2" borderId="1" xfId="0" applyNumberFormat="1" applyFont="1" applyFill="1" applyBorder="1" applyAlignment="1">
      <alignment horizontal="center" wrapText="1"/>
    </xf>
    <xf numFmtId="9" fontId="9" fillId="0" borderId="2" xfId="3" applyFont="1" applyFill="1" applyBorder="1" applyAlignment="1">
      <alignment horizontal="center" vertical="center"/>
    </xf>
    <xf numFmtId="0" fontId="9" fillId="0" borderId="3" xfId="0" applyFont="1" applyBorder="1" applyAlignment="1">
      <alignment wrapText="1"/>
    </xf>
    <xf numFmtId="3" fontId="9" fillId="0" borderId="3" xfId="0" applyNumberFormat="1" applyFont="1" applyFill="1" applyBorder="1" applyAlignment="1" applyProtection="1">
      <alignment wrapText="1"/>
      <protection locked="0"/>
    </xf>
    <xf numFmtId="1" fontId="9" fillId="0" borderId="1" xfId="0" applyNumberFormat="1" applyFont="1" applyBorder="1"/>
    <xf numFmtId="9" fontId="9" fillId="0" borderId="1" xfId="3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 applyProtection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4" fontId="9" fillId="0" borderId="6" xfId="2" applyNumberFormat="1" applyFont="1" applyFill="1" applyBorder="1" applyAlignment="1" applyProtection="1">
      <alignment horizontal="center" vertical="center"/>
    </xf>
    <xf numFmtId="4" fontId="9" fillId="0" borderId="6" xfId="2" applyNumberFormat="1" applyFont="1" applyFill="1" applyBorder="1" applyAlignment="1">
      <alignment horizontal="center" vertical="center"/>
    </xf>
    <xf numFmtId="9" fontId="0" fillId="0" borderId="0" xfId="3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4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Border="1"/>
    <xf numFmtId="0" fontId="6" fillId="0" borderId="0" xfId="0" applyFont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1" fontId="7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4" fontId="7" fillId="2" borderId="1" xfId="1" applyNumberFormat="1" applyFont="1" applyFill="1" applyBorder="1" applyAlignment="1" applyProtection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4" fontId="3" fillId="0" borderId="1" xfId="0" applyNumberFormat="1" applyFont="1" applyBorder="1"/>
    <xf numFmtId="0" fontId="9" fillId="0" borderId="1" xfId="0" applyFont="1" applyFill="1" applyBorder="1" applyAlignment="1">
      <alignment vertical="center"/>
    </xf>
    <xf numFmtId="0" fontId="9" fillId="0" borderId="22" xfId="4" applyFont="1" applyFill="1" applyBorder="1" applyAlignment="1">
      <alignment vertical="center" wrapText="1"/>
    </xf>
    <xf numFmtId="0" fontId="9" fillId="0" borderId="22" xfId="4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center" vertical="center"/>
    </xf>
    <xf numFmtId="9" fontId="9" fillId="0" borderId="19" xfId="0" applyNumberFormat="1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/>
    </xf>
    <xf numFmtId="9" fontId="9" fillId="0" borderId="20" xfId="0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/>
    </xf>
    <xf numFmtId="0" fontId="9" fillId="0" borderId="28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center" vertical="center" wrapText="1"/>
    </xf>
    <xf numFmtId="9" fontId="9" fillId="0" borderId="15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 applyProtection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4" xfId="1" applyNumberFormat="1" applyFont="1" applyFill="1" applyBorder="1" applyAlignment="1" applyProtection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 applyProtection="1">
      <alignment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4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12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vertical="center" wrapText="1"/>
    </xf>
    <xf numFmtId="0" fontId="9" fillId="0" borderId="21" xfId="4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0" fontId="9" fillId="0" borderId="0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0" xfId="0" applyFont="1" applyFill="1" applyBorder="1"/>
    <xf numFmtId="0" fontId="24" fillId="0" borderId="0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9" fillId="0" borderId="22" xfId="4" applyFont="1" applyFill="1" applyBorder="1" applyAlignment="1">
      <alignment wrapText="1"/>
    </xf>
    <xf numFmtId="0" fontId="9" fillId="0" borderId="22" xfId="4" applyFont="1" applyFill="1" applyBorder="1" applyAlignment="1">
      <alignment horizontal="center" wrapText="1"/>
    </xf>
    <xf numFmtId="0" fontId="9" fillId="0" borderId="8" xfId="4" applyFont="1" applyFill="1" applyBorder="1" applyAlignment="1">
      <alignment wrapText="1"/>
    </xf>
    <xf numFmtId="0" fontId="9" fillId="0" borderId="8" xfId="4" applyFont="1" applyFill="1" applyBorder="1" applyAlignment="1">
      <alignment horizontal="center" wrapText="1"/>
    </xf>
    <xf numFmtId="0" fontId="9" fillId="0" borderId="0" xfId="4" applyFont="1" applyFill="1" applyBorder="1" applyAlignment="1">
      <alignment wrapText="1"/>
    </xf>
    <xf numFmtId="0" fontId="9" fillId="0" borderId="22" xfId="4" applyFont="1" applyFill="1" applyBorder="1"/>
    <xf numFmtId="0" fontId="9" fillId="0" borderId="12" xfId="4" applyFont="1" applyFill="1" applyBorder="1" applyAlignment="1">
      <alignment wrapText="1"/>
    </xf>
    <xf numFmtId="0" fontId="9" fillId="0" borderId="12" xfId="4" applyFont="1" applyFill="1" applyBorder="1" applyAlignment="1">
      <alignment horizontal="center" wrapText="1"/>
    </xf>
    <xf numFmtId="0" fontId="9" fillId="0" borderId="4" xfId="4" applyFont="1" applyFill="1" applyBorder="1" applyAlignment="1">
      <alignment wrapText="1"/>
    </xf>
    <xf numFmtId="0" fontId="9" fillId="0" borderId="4" xfId="4" applyFont="1" applyFill="1" applyBorder="1" applyAlignment="1">
      <alignment horizontal="center" wrapText="1"/>
    </xf>
    <xf numFmtId="0" fontId="9" fillId="0" borderId="1" xfId="4" applyFont="1" applyFill="1" applyBorder="1" applyAlignment="1">
      <alignment wrapText="1"/>
    </xf>
    <xf numFmtId="0" fontId="9" fillId="0" borderId="1" xfId="4" applyFont="1" applyFill="1" applyBorder="1" applyAlignment="1">
      <alignment horizontal="center" wrapText="1"/>
    </xf>
    <xf numFmtId="0" fontId="9" fillId="0" borderId="0" xfId="4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9" fontId="9" fillId="0" borderId="6" xfId="3" applyFont="1" applyFill="1" applyBorder="1" applyAlignment="1">
      <alignment vertical="center"/>
    </xf>
    <xf numFmtId="4" fontId="9" fillId="0" borderId="6" xfId="2" applyNumberFormat="1" applyFont="1" applyFill="1" applyBorder="1" applyAlignment="1" applyProtection="1">
      <alignment vertical="center"/>
    </xf>
    <xf numFmtId="4" fontId="9" fillId="0" borderId="6" xfId="2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right" vertical="center"/>
    </xf>
    <xf numFmtId="4" fontId="9" fillId="0" borderId="1" xfId="2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4" fontId="12" fillId="0" borderId="1" xfId="2" applyNumberFormat="1" applyFont="1" applyFill="1" applyBorder="1" applyAlignment="1" applyProtection="1"/>
    <xf numFmtId="4" fontId="12" fillId="0" borderId="1" xfId="2" applyNumberFormat="1" applyFont="1" applyFill="1" applyBorder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9" fontId="9" fillId="0" borderId="0" xfId="0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 applyProtection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>
      <alignment vertical="center" wrapText="1"/>
    </xf>
    <xf numFmtId="4" fontId="11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9" fillId="0" borderId="0" xfId="7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9" fontId="11" fillId="2" borderId="26" xfId="0" applyNumberFormat="1" applyFont="1" applyFill="1" applyBorder="1" applyAlignment="1">
      <alignment horizontal="center" vertical="center"/>
    </xf>
    <xf numFmtId="4" fontId="11" fillId="2" borderId="25" xfId="1" applyNumberFormat="1" applyFont="1" applyFill="1" applyBorder="1" applyAlignment="1" applyProtection="1">
      <alignment horizontal="center" vertical="center" wrapText="1"/>
    </xf>
    <xf numFmtId="4" fontId="11" fillId="2" borderId="27" xfId="0" applyNumberFormat="1" applyFont="1" applyFill="1" applyBorder="1" applyAlignment="1">
      <alignment horizontal="center" vertical="center" wrapText="1"/>
    </xf>
    <xf numFmtId="4" fontId="11" fillId="2" borderId="25" xfId="0" applyNumberFormat="1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9" fillId="0" borderId="8" xfId="4" applyFont="1" applyFill="1" applyBorder="1" applyAlignment="1">
      <alignment vertical="center" wrapText="1"/>
    </xf>
    <xf numFmtId="0" fontId="9" fillId="0" borderId="22" xfId="4" applyFont="1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/>
    </xf>
    <xf numFmtId="0" fontId="9" fillId="0" borderId="1" xfId="4" applyFont="1" applyFill="1" applyBorder="1" applyAlignment="1">
      <alignment horizontal="center" vertical="center"/>
    </xf>
    <xf numFmtId="9" fontId="9" fillId="0" borderId="11" xfId="0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/>
    </xf>
    <xf numFmtId="0" fontId="9" fillId="0" borderId="0" xfId="0" applyFont="1"/>
    <xf numFmtId="1" fontId="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vertical="center" wrapText="1"/>
    </xf>
    <xf numFmtId="4" fontId="9" fillId="0" borderId="0" xfId="0" applyNumberFormat="1" applyFont="1" applyFill="1" applyBorder="1"/>
    <xf numFmtId="4" fontId="9" fillId="0" borderId="0" xfId="1" applyNumberFormat="1" applyFont="1" applyFill="1" applyBorder="1" applyAlignment="1" applyProtection="1"/>
    <xf numFmtId="0" fontId="11" fillId="2" borderId="2" xfId="0" applyFont="1" applyFill="1" applyBorder="1" applyAlignment="1">
      <alignment horizontal="center"/>
    </xf>
    <xf numFmtId="0" fontId="9" fillId="0" borderId="8" xfId="0" applyFont="1" applyFill="1" applyBorder="1"/>
    <xf numFmtId="0" fontId="9" fillId="0" borderId="17" xfId="4" applyFont="1" applyFill="1" applyBorder="1" applyAlignment="1">
      <alignment wrapText="1"/>
    </xf>
    <xf numFmtId="0" fontId="9" fillId="0" borderId="9" xfId="0" applyFont="1" applyFill="1" applyBorder="1" applyAlignment="1">
      <alignment horizontal="center" vertical="center"/>
    </xf>
    <xf numFmtId="4" fontId="9" fillId="0" borderId="23" xfId="2" applyNumberFormat="1" applyFont="1" applyFill="1" applyBorder="1" applyAlignment="1" applyProtection="1">
      <alignment horizontal="center" vertical="center" wrapText="1"/>
    </xf>
    <xf numFmtId="9" fontId="9" fillId="0" borderId="9" xfId="3" applyFont="1" applyFill="1" applyBorder="1" applyAlignment="1">
      <alignment vertical="center"/>
    </xf>
    <xf numFmtId="4" fontId="9" fillId="0" borderId="8" xfId="2" applyNumberFormat="1" applyFont="1" applyFill="1" applyBorder="1" applyAlignment="1" applyProtection="1">
      <alignment vertical="center"/>
    </xf>
    <xf numFmtId="4" fontId="9" fillId="0" borderId="17" xfId="2" applyNumberFormat="1" applyFont="1" applyFill="1" applyBorder="1" applyAlignment="1">
      <alignment vertical="center"/>
    </xf>
    <xf numFmtId="0" fontId="9" fillId="0" borderId="12" xfId="0" applyFont="1" applyFill="1" applyBorder="1"/>
    <xf numFmtId="0" fontId="9" fillId="0" borderId="13" xfId="4" applyFont="1" applyFill="1" applyBorder="1" applyAlignment="1">
      <alignment wrapText="1"/>
    </xf>
    <xf numFmtId="4" fontId="9" fillId="0" borderId="10" xfId="2" applyNumberFormat="1" applyFont="1" applyFill="1" applyBorder="1" applyAlignment="1" applyProtection="1">
      <alignment horizontal="center" vertical="center" wrapText="1"/>
    </xf>
    <xf numFmtId="9" fontId="9" fillId="0" borderId="20" xfId="3" applyFont="1" applyFill="1" applyBorder="1" applyAlignment="1">
      <alignment vertical="center"/>
    </xf>
    <xf numFmtId="0" fontId="9" fillId="0" borderId="2" xfId="4" applyFont="1" applyFill="1" applyBorder="1" applyAlignment="1">
      <alignment wrapText="1"/>
    </xf>
    <xf numFmtId="4" fontId="9" fillId="0" borderId="30" xfId="2" applyNumberFormat="1" applyFont="1" applyFill="1" applyBorder="1" applyAlignment="1" applyProtection="1">
      <alignment horizontal="center" vertical="center" wrapText="1"/>
    </xf>
    <xf numFmtId="4" fontId="9" fillId="0" borderId="4" xfId="2" applyNumberFormat="1" applyFont="1" applyFill="1" applyBorder="1" applyAlignment="1" applyProtection="1">
      <alignment vertical="center"/>
    </xf>
    <xf numFmtId="4" fontId="9" fillId="0" borderId="5" xfId="2" applyNumberFormat="1" applyFont="1" applyFill="1" applyBorder="1" applyAlignment="1">
      <alignment vertical="center"/>
    </xf>
    <xf numFmtId="1" fontId="9" fillId="0" borderId="0" xfId="0" applyNumberFormat="1" applyFont="1" applyFill="1" applyBorder="1"/>
    <xf numFmtId="4" fontId="9" fillId="0" borderId="0" xfId="2" applyNumberFormat="1" applyFont="1" applyFill="1" applyBorder="1" applyAlignment="1" applyProtection="1"/>
    <xf numFmtId="4" fontId="9" fillId="0" borderId="0" xfId="2" applyNumberFormat="1" applyFont="1" applyFill="1" applyBorder="1"/>
    <xf numFmtId="0" fontId="11" fillId="0" borderId="0" xfId="4" applyFont="1" applyFill="1" applyBorder="1" applyAlignment="1">
      <alignment wrapText="1"/>
    </xf>
    <xf numFmtId="1" fontId="11" fillId="0" borderId="0" xfId="4" applyNumberFormat="1" applyFont="1" applyFill="1" applyBorder="1" applyAlignment="1">
      <alignment wrapText="1"/>
    </xf>
    <xf numFmtId="4" fontId="11" fillId="0" borderId="0" xfId="2" applyNumberFormat="1" applyFont="1" applyFill="1" applyBorder="1" applyAlignment="1" applyProtection="1"/>
    <xf numFmtId="4" fontId="11" fillId="0" borderId="0" xfId="2" applyNumberFormat="1" applyFont="1" applyFill="1" applyBorder="1"/>
    <xf numFmtId="9" fontId="9" fillId="0" borderId="1" xfId="3" applyFont="1" applyFill="1" applyBorder="1" applyAlignment="1">
      <alignment vertical="center"/>
    </xf>
    <xf numFmtId="4" fontId="9" fillId="0" borderId="1" xfId="2" applyNumberFormat="1" applyFont="1" applyFill="1" applyBorder="1" applyAlignment="1" applyProtection="1">
      <alignment vertical="center"/>
    </xf>
    <xf numFmtId="4" fontId="9" fillId="0" borderId="1" xfId="2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9" fontId="9" fillId="0" borderId="6" xfId="3" applyFont="1" applyFill="1" applyBorder="1" applyAlignment="1">
      <alignment horizontal="center" vertical="center"/>
    </xf>
    <xf numFmtId="4" fontId="9" fillId="0" borderId="6" xfId="2" applyNumberFormat="1" applyFont="1" applyFill="1" applyBorder="1" applyAlignment="1" applyProtection="1">
      <alignment horizontal="right" vertical="center"/>
    </xf>
    <xf numFmtId="4" fontId="9" fillId="0" borderId="6" xfId="2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wrapText="1"/>
    </xf>
    <xf numFmtId="4" fontId="9" fillId="0" borderId="1" xfId="0" applyNumberFormat="1" applyFont="1" applyBorder="1" applyAlignment="1">
      <alignment horizontal="center" vertical="center"/>
    </xf>
    <xf numFmtId="4" fontId="11" fillId="0" borderId="0" xfId="0" applyNumberFormat="1" applyFont="1"/>
    <xf numFmtId="4" fontId="12" fillId="0" borderId="1" xfId="2" applyNumberFormat="1" applyFont="1" applyFill="1" applyBorder="1" applyAlignment="1" applyProtection="1">
      <alignment vertical="center"/>
    </xf>
    <xf numFmtId="4" fontId="12" fillId="0" borderId="1" xfId="2" applyNumberFormat="1" applyFont="1" applyFill="1" applyBorder="1" applyAlignment="1">
      <alignment vertical="center"/>
    </xf>
    <xf numFmtId="4" fontId="6" fillId="0" borderId="10" xfId="1" applyNumberFormat="1" applyFont="1" applyFill="1" applyBorder="1" applyAlignment="1" applyProtection="1">
      <alignment vertical="center"/>
    </xf>
    <xf numFmtId="4" fontId="6" fillId="0" borderId="13" xfId="1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wrapText="1"/>
      <protection locked="0"/>
    </xf>
    <xf numFmtId="166" fontId="12" fillId="0" borderId="12" xfId="1" applyNumberFormat="1" applyFont="1" applyFill="1" applyBorder="1" applyAlignment="1" applyProtection="1"/>
    <xf numFmtId="9" fontId="6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9" fontId="9" fillId="0" borderId="3" xfId="3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right" vertical="center"/>
    </xf>
    <xf numFmtId="2" fontId="9" fillId="0" borderId="6" xfId="0" applyNumberFormat="1" applyFont="1" applyFill="1" applyBorder="1" applyAlignment="1" applyProtection="1">
      <alignment horizontal="right" vertical="center"/>
    </xf>
    <xf numFmtId="9" fontId="9" fillId="0" borderId="30" xfId="3" applyFont="1" applyFill="1" applyBorder="1" applyAlignment="1">
      <alignment horizontal="center" vertical="center"/>
    </xf>
    <xf numFmtId="4" fontId="6" fillId="0" borderId="0" xfId="0" applyNumberFormat="1" applyFont="1"/>
    <xf numFmtId="0" fontId="9" fillId="0" borderId="10" xfId="4" applyFont="1" applyFill="1" applyBorder="1" applyAlignment="1">
      <alignment vertical="center" wrapText="1"/>
    </xf>
    <xf numFmtId="0" fontId="9" fillId="0" borderId="10" xfId="4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 applyProtection="1">
      <alignment horizontal="center" vertical="center"/>
    </xf>
    <xf numFmtId="4" fontId="3" fillId="0" borderId="0" xfId="2" applyNumberFormat="1" applyFont="1" applyFill="1" applyBorder="1" applyAlignment="1">
      <alignment horizontal="center" vertical="center"/>
    </xf>
    <xf numFmtId="1" fontId="9" fillId="0" borderId="0" xfId="4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 applyProtection="1">
      <alignment vertical="center" wrapText="1"/>
    </xf>
    <xf numFmtId="9" fontId="9" fillId="0" borderId="1" xfId="0" applyNumberFormat="1" applyFont="1" applyFill="1" applyBorder="1" applyAlignment="1">
      <alignment vertical="center"/>
    </xf>
    <xf numFmtId="4" fontId="9" fillId="0" borderId="1" xfId="1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>
      <alignment vertical="center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4" fontId="12" fillId="0" borderId="1" xfId="1" applyNumberFormat="1" applyFont="1" applyFill="1" applyBorder="1" applyAlignment="1" applyProtection="1">
      <alignment vertical="center"/>
    </xf>
    <xf numFmtId="4" fontId="1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8" fillId="0" borderId="0" xfId="0" applyFont="1"/>
    <xf numFmtId="0" fontId="20" fillId="0" borderId="0" xfId="0" applyFont="1" applyBorder="1"/>
    <xf numFmtId="1" fontId="20" fillId="0" borderId="0" xfId="0" applyNumberFormat="1" applyFont="1" applyBorder="1"/>
    <xf numFmtId="9" fontId="28" fillId="0" borderId="0" xfId="3" applyFont="1" applyFill="1" applyBorder="1" applyAlignment="1">
      <alignment horizontal="center" vertical="center"/>
    </xf>
    <xf numFmtId="0" fontId="28" fillId="0" borderId="0" xfId="0" applyFont="1" applyBorder="1" applyAlignment="1">
      <alignment wrapText="1"/>
    </xf>
    <xf numFmtId="4" fontId="29" fillId="0" borderId="0" xfId="0" applyNumberFormat="1" applyFont="1" applyFill="1" applyBorder="1" applyAlignment="1">
      <alignment horizontal="center" vertical="center"/>
    </xf>
    <xf numFmtId="4" fontId="29" fillId="0" borderId="0" xfId="2" applyNumberFormat="1" applyFont="1" applyFill="1" applyBorder="1" applyAlignment="1" applyProtection="1">
      <alignment horizontal="center" vertical="center"/>
    </xf>
    <xf numFmtId="4" fontId="29" fillId="0" borderId="0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 applyProtection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 applyProtection="1">
      <alignment wrapText="1"/>
    </xf>
    <xf numFmtId="2" fontId="1" fillId="0" borderId="0" xfId="0" applyNumberFormat="1" applyFont="1" applyFill="1" applyBorder="1" applyAlignment="1" applyProtection="1">
      <alignment horizontal="right" vertical="center"/>
    </xf>
    <xf numFmtId="4" fontId="12" fillId="0" borderId="0" xfId="1" applyNumberFormat="1" applyFont="1" applyFill="1" applyBorder="1" applyAlignment="1" applyProtection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12" fillId="0" borderId="14" xfId="0" applyNumberFormat="1" applyFont="1" applyBorder="1"/>
    <xf numFmtId="0" fontId="2" fillId="0" borderId="14" xfId="0" applyFont="1" applyBorder="1" applyAlignment="1">
      <alignment wrapText="1"/>
    </xf>
    <xf numFmtId="9" fontId="3" fillId="0" borderId="0" xfId="0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9" fontId="6" fillId="0" borderId="31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9" fontId="9" fillId="0" borderId="30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7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9" fontId="6" fillId="0" borderId="0" xfId="3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 applyProtection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/>
    <xf numFmtId="0" fontId="6" fillId="0" borderId="14" xfId="0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center" vertical="center"/>
    </xf>
    <xf numFmtId="9" fontId="6" fillId="0" borderId="14" xfId="3" applyFont="1" applyFill="1" applyBorder="1" applyAlignment="1">
      <alignment horizontal="center" vertical="center"/>
    </xf>
    <xf numFmtId="4" fontId="6" fillId="0" borderId="14" xfId="2" applyNumberFormat="1" applyFont="1" applyFill="1" applyBorder="1" applyAlignment="1" applyProtection="1">
      <alignment horizontal="center" vertical="center"/>
    </xf>
    <xf numFmtId="4" fontId="6" fillId="0" borderId="14" xfId="2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6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166" fontId="6" fillId="0" borderId="0" xfId="1" applyNumberFormat="1" applyFont="1" applyFill="1" applyBorder="1" applyAlignment="1" applyProtection="1">
      <alignment vertical="center"/>
    </xf>
    <xf numFmtId="1" fontId="6" fillId="0" borderId="0" xfId="1" applyNumberFormat="1" applyFont="1" applyFill="1" applyBorder="1" applyAlignment="1" applyProtection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166" fontId="2" fillId="0" borderId="0" xfId="1" applyNumberFormat="1" applyFont="1" applyFill="1" applyBorder="1" applyAlignment="1" applyProtection="1">
      <alignment vertical="center"/>
    </xf>
    <xf numFmtId="166" fontId="6" fillId="0" borderId="1" xfId="1" applyNumberFormat="1" applyFont="1" applyFill="1" applyBorder="1" applyAlignment="1" applyProtection="1">
      <alignment vertical="center"/>
    </xf>
    <xf numFmtId="1" fontId="6" fillId="0" borderId="1" xfId="1" applyNumberFormat="1" applyFont="1" applyFill="1" applyBorder="1" applyAlignment="1" applyProtection="1">
      <alignment vertical="center"/>
    </xf>
    <xf numFmtId="166" fontId="2" fillId="0" borderId="1" xfId="1" applyNumberFormat="1" applyFont="1" applyFill="1" applyBorder="1" applyAlignment="1" applyProtection="1">
      <alignment vertical="center"/>
    </xf>
    <xf numFmtId="166" fontId="6" fillId="0" borderId="13" xfId="1" applyNumberFormat="1" applyFont="1" applyFill="1" applyBorder="1" applyAlignment="1" applyProtection="1">
      <alignment vertical="center"/>
    </xf>
    <xf numFmtId="3" fontId="6" fillId="0" borderId="10" xfId="1" applyNumberFormat="1" applyFont="1" applyFill="1" applyBorder="1" applyAlignment="1" applyProtection="1">
      <alignment vertical="center"/>
    </xf>
    <xf numFmtId="1" fontId="6" fillId="0" borderId="14" xfId="0" applyNumberFormat="1" applyFont="1" applyBorder="1"/>
    <xf numFmtId="4" fontId="12" fillId="0" borderId="4" xfId="1" applyNumberFormat="1" applyFont="1" applyFill="1" applyBorder="1" applyAlignment="1" applyProtection="1"/>
    <xf numFmtId="0" fontId="9" fillId="0" borderId="0" xfId="0" applyFont="1" applyBorder="1" applyAlignment="1">
      <alignment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</cellXfs>
  <cellStyles count="10">
    <cellStyle name="Dziesiętny" xfId="1" builtinId="3"/>
    <cellStyle name="Normalny" xfId="0" builtinId="0"/>
    <cellStyle name="Normalny 2" xfId="9"/>
    <cellStyle name="Normalny 8" xfId="8"/>
    <cellStyle name="Normalny_Arkusz1" xfId="6"/>
    <cellStyle name="Normalny_pakiet cewniki" xfId="4"/>
    <cellStyle name="Normalny_Srarachowice 15 10 09 r " xfId="7"/>
    <cellStyle name="Normalny_Wycena igły, strzyk, kaniule " xfId="5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2"/>
  <sheetViews>
    <sheetView tabSelected="1" topLeftCell="A246" zoomScaleNormal="100" zoomScaleSheetLayoutView="100" workbookViewId="0">
      <selection activeCell="U264" sqref="U264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140625" style="3" customWidth="1"/>
    <col min="9" max="9" width="17.85546875" style="3" customWidth="1"/>
    <col min="10" max="10" width="15.5703125" style="3" customWidth="1"/>
    <col min="11" max="11" width="9.42578125" style="4" bestFit="1" customWidth="1"/>
    <col min="12" max="16384" width="9.140625" style="1"/>
  </cols>
  <sheetData>
    <row r="1" spans="1:11" x14ac:dyDescent="0.2">
      <c r="A1" s="5"/>
      <c r="B1" s="5" t="s">
        <v>439</v>
      </c>
    </row>
    <row r="2" spans="1:11" x14ac:dyDescent="0.2">
      <c r="A2" s="5"/>
    </row>
    <row r="3" spans="1:11" s="15" customFormat="1" ht="12" x14ac:dyDescent="0.2">
      <c r="A3" s="6"/>
      <c r="B3" s="7" t="s">
        <v>0</v>
      </c>
      <c r="C3" s="8"/>
      <c r="D3" s="8"/>
      <c r="E3" s="9"/>
      <c r="F3" s="10"/>
      <c r="G3" s="11"/>
      <c r="H3" s="12"/>
      <c r="I3" s="13"/>
      <c r="J3" s="12"/>
      <c r="K3" s="14"/>
    </row>
    <row r="4" spans="1:11" s="15" customFormat="1" ht="35.25" customHeight="1" x14ac:dyDescent="0.2">
      <c r="A4" s="16" t="s">
        <v>1</v>
      </c>
      <c r="B4" s="17" t="s">
        <v>2</v>
      </c>
      <c r="C4" s="18" t="s">
        <v>3</v>
      </c>
      <c r="D4" s="16" t="s">
        <v>4</v>
      </c>
      <c r="E4" s="19" t="s">
        <v>5</v>
      </c>
      <c r="F4" s="20" t="s">
        <v>6</v>
      </c>
      <c r="G4" s="21" t="s">
        <v>7</v>
      </c>
      <c r="H4" s="22" t="s">
        <v>8</v>
      </c>
      <c r="I4" s="23" t="s">
        <v>9</v>
      </c>
      <c r="J4" s="23" t="s">
        <v>10</v>
      </c>
      <c r="K4" s="24" t="s">
        <v>11</v>
      </c>
    </row>
    <row r="5" spans="1:11" s="15" customFormat="1" ht="96" x14ac:dyDescent="0.2">
      <c r="A5" s="25" t="s">
        <v>12</v>
      </c>
      <c r="B5" s="26" t="s">
        <v>13</v>
      </c>
      <c r="C5" s="27"/>
      <c r="D5" s="28" t="s">
        <v>14</v>
      </c>
      <c r="E5" s="29">
        <v>10</v>
      </c>
      <c r="F5" s="30">
        <v>0</v>
      </c>
      <c r="G5" s="31">
        <v>0.08</v>
      </c>
      <c r="H5" s="32">
        <f>E5*F5</f>
        <v>0</v>
      </c>
      <c r="I5" s="33">
        <f>H5*G5</f>
        <v>0</v>
      </c>
      <c r="J5" s="33">
        <f>H5+I5</f>
        <v>0</v>
      </c>
      <c r="K5" s="34"/>
    </row>
    <row r="6" spans="1:11" s="15" customFormat="1" ht="96" x14ac:dyDescent="0.2">
      <c r="A6" s="35" t="s">
        <v>15</v>
      </c>
      <c r="B6" s="36" t="s">
        <v>16</v>
      </c>
      <c r="C6" s="37"/>
      <c r="D6" s="38" t="s">
        <v>14</v>
      </c>
      <c r="E6" s="39">
        <v>100</v>
      </c>
      <c r="F6" s="40">
        <v>0</v>
      </c>
      <c r="G6" s="41">
        <v>0.08</v>
      </c>
      <c r="H6" s="32">
        <f>E6*F6</f>
        <v>0</v>
      </c>
      <c r="I6" s="33">
        <f>H6*G6</f>
        <v>0</v>
      </c>
      <c r="J6" s="33">
        <f>H6+I6</f>
        <v>0</v>
      </c>
      <c r="K6" s="34"/>
    </row>
    <row r="7" spans="1:11" s="15" customFormat="1" ht="108" x14ac:dyDescent="0.2">
      <c r="A7" s="25" t="s">
        <v>17</v>
      </c>
      <c r="B7" s="42" t="s">
        <v>18</v>
      </c>
      <c r="C7" s="27"/>
      <c r="D7" s="43" t="s">
        <v>14</v>
      </c>
      <c r="E7" s="29">
        <v>10</v>
      </c>
      <c r="F7" s="44">
        <v>0</v>
      </c>
      <c r="G7" s="31">
        <v>0.08</v>
      </c>
      <c r="H7" s="32">
        <f>E7*F7</f>
        <v>0</v>
      </c>
      <c r="I7" s="33">
        <f>H7*G7</f>
        <v>0</v>
      </c>
      <c r="J7" s="33">
        <f>H7+I7</f>
        <v>0</v>
      </c>
      <c r="K7" s="34"/>
    </row>
    <row r="8" spans="1:11" s="15" customFormat="1" x14ac:dyDescent="0.2">
      <c r="A8" s="6"/>
      <c r="B8" s="45"/>
      <c r="C8" s="46"/>
      <c r="D8" s="47"/>
      <c r="E8" s="9"/>
      <c r="F8" s="48" t="s">
        <v>19</v>
      </c>
      <c r="G8" s="48"/>
      <c r="H8" s="49">
        <f>SUM(H5:H7)</f>
        <v>0</v>
      </c>
      <c r="I8" s="50">
        <f>SUM(I5:I7)</f>
        <v>0</v>
      </c>
      <c r="J8" s="50">
        <f>SUM(J5:J7)</f>
        <v>0</v>
      </c>
      <c r="K8" s="34"/>
    </row>
    <row r="9" spans="1:11" s="15" customFormat="1" ht="12" x14ac:dyDescent="0.2">
      <c r="A9" s="6"/>
      <c r="B9" s="51" t="s">
        <v>20</v>
      </c>
      <c r="C9" s="6"/>
      <c r="D9" s="6"/>
      <c r="E9" s="52"/>
      <c r="F9" s="10"/>
      <c r="G9" s="11"/>
      <c r="H9" s="12"/>
      <c r="I9" s="13"/>
      <c r="J9" s="12"/>
      <c r="K9" s="14"/>
    </row>
    <row r="10" spans="1:11" s="15" customFormat="1" ht="31.5" customHeight="1" x14ac:dyDescent="0.2">
      <c r="A10" s="16" t="s">
        <v>1</v>
      </c>
      <c r="B10" s="17" t="s">
        <v>2</v>
      </c>
      <c r="C10" s="18" t="s">
        <v>3</v>
      </c>
      <c r="D10" s="16" t="s">
        <v>4</v>
      </c>
      <c r="E10" s="19" t="s">
        <v>5</v>
      </c>
      <c r="F10" s="20" t="s">
        <v>6</v>
      </c>
      <c r="G10" s="21" t="s">
        <v>7</v>
      </c>
      <c r="H10" s="22" t="s">
        <v>8</v>
      </c>
      <c r="I10" s="23" t="s">
        <v>9</v>
      </c>
      <c r="J10" s="23" t="s">
        <v>10</v>
      </c>
      <c r="K10" s="24" t="s">
        <v>11</v>
      </c>
    </row>
    <row r="11" spans="1:11" s="15" customFormat="1" ht="36" x14ac:dyDescent="0.2">
      <c r="A11" s="53">
        <v>1</v>
      </c>
      <c r="B11" s="54" t="s">
        <v>21</v>
      </c>
      <c r="C11" s="55"/>
      <c r="D11" s="56" t="s">
        <v>14</v>
      </c>
      <c r="E11" s="57">
        <v>10</v>
      </c>
      <c r="F11" s="58">
        <v>0</v>
      </c>
      <c r="G11" s="59">
        <v>0.08</v>
      </c>
      <c r="H11" s="60">
        <f t="shared" ref="H11:H40" si="0">E11*F11</f>
        <v>0</v>
      </c>
      <c r="I11" s="61">
        <f>H11*G11</f>
        <v>0</v>
      </c>
      <c r="J11" s="61">
        <f>H11+I11</f>
        <v>0</v>
      </c>
      <c r="K11" s="62"/>
    </row>
    <row r="12" spans="1:11" s="15" customFormat="1" ht="36" x14ac:dyDescent="0.2">
      <c r="A12" s="53">
        <v>2</v>
      </c>
      <c r="B12" s="54" t="s">
        <v>22</v>
      </c>
      <c r="C12" s="55"/>
      <c r="D12" s="56" t="s">
        <v>14</v>
      </c>
      <c r="E12" s="57">
        <v>10</v>
      </c>
      <c r="F12" s="58">
        <v>0</v>
      </c>
      <c r="G12" s="59">
        <v>0.08</v>
      </c>
      <c r="H12" s="60">
        <f t="shared" si="0"/>
        <v>0</v>
      </c>
      <c r="I12" s="61">
        <f t="shared" ref="I12:I39" si="1">H12*G12</f>
        <v>0</v>
      </c>
      <c r="J12" s="61">
        <f t="shared" ref="J12:J39" si="2">H12+I12</f>
        <v>0</v>
      </c>
      <c r="K12" s="62"/>
    </row>
    <row r="13" spans="1:11" s="15" customFormat="1" ht="36" x14ac:dyDescent="0.2">
      <c r="A13" s="53">
        <v>3</v>
      </c>
      <c r="B13" s="54" t="s">
        <v>23</v>
      </c>
      <c r="C13" s="55"/>
      <c r="D13" s="56" t="s">
        <v>14</v>
      </c>
      <c r="E13" s="57">
        <v>10</v>
      </c>
      <c r="F13" s="58">
        <v>0</v>
      </c>
      <c r="G13" s="59">
        <v>0.08</v>
      </c>
      <c r="H13" s="60">
        <f t="shared" si="0"/>
        <v>0</v>
      </c>
      <c r="I13" s="61">
        <f t="shared" si="1"/>
        <v>0</v>
      </c>
      <c r="J13" s="61">
        <f t="shared" si="2"/>
        <v>0</v>
      </c>
      <c r="K13" s="62"/>
    </row>
    <row r="14" spans="1:11" s="15" customFormat="1" ht="36" x14ac:dyDescent="0.2">
      <c r="A14" s="53">
        <v>4</v>
      </c>
      <c r="B14" s="54" t="s">
        <v>24</v>
      </c>
      <c r="C14" s="55"/>
      <c r="D14" s="56" t="s">
        <v>14</v>
      </c>
      <c r="E14" s="57">
        <v>10</v>
      </c>
      <c r="F14" s="58">
        <v>0</v>
      </c>
      <c r="G14" s="59">
        <v>0.08</v>
      </c>
      <c r="H14" s="60">
        <f t="shared" si="0"/>
        <v>0</v>
      </c>
      <c r="I14" s="61">
        <f t="shared" si="1"/>
        <v>0</v>
      </c>
      <c r="J14" s="61">
        <f t="shared" si="2"/>
        <v>0</v>
      </c>
      <c r="K14" s="62"/>
    </row>
    <row r="15" spans="1:11" s="15" customFormat="1" ht="36" x14ac:dyDescent="0.2">
      <c r="A15" s="53">
        <v>5</v>
      </c>
      <c r="B15" s="54" t="s">
        <v>25</v>
      </c>
      <c r="C15" s="55"/>
      <c r="D15" s="56" t="s">
        <v>14</v>
      </c>
      <c r="E15" s="57">
        <v>10</v>
      </c>
      <c r="F15" s="58">
        <v>0</v>
      </c>
      <c r="G15" s="59">
        <v>0.08</v>
      </c>
      <c r="H15" s="60">
        <f t="shared" si="0"/>
        <v>0</v>
      </c>
      <c r="I15" s="61">
        <f t="shared" si="1"/>
        <v>0</v>
      </c>
      <c r="J15" s="61">
        <f t="shared" si="2"/>
        <v>0</v>
      </c>
      <c r="K15" s="62"/>
    </row>
    <row r="16" spans="1:11" s="15" customFormat="1" ht="36" x14ac:dyDescent="0.2">
      <c r="A16" s="53">
        <v>6</v>
      </c>
      <c r="B16" s="54" t="s">
        <v>26</v>
      </c>
      <c r="C16" s="55"/>
      <c r="D16" s="56" t="s">
        <v>14</v>
      </c>
      <c r="E16" s="57">
        <v>10</v>
      </c>
      <c r="F16" s="58">
        <v>0</v>
      </c>
      <c r="G16" s="59">
        <v>0.08</v>
      </c>
      <c r="H16" s="60">
        <f t="shared" si="0"/>
        <v>0</v>
      </c>
      <c r="I16" s="61">
        <f t="shared" si="1"/>
        <v>0</v>
      </c>
      <c r="J16" s="61">
        <f t="shared" si="2"/>
        <v>0</v>
      </c>
      <c r="K16" s="62"/>
    </row>
    <row r="17" spans="1:11" s="15" customFormat="1" ht="36" x14ac:dyDescent="0.2">
      <c r="A17" s="53">
        <v>7</v>
      </c>
      <c r="B17" s="54" t="s">
        <v>27</v>
      </c>
      <c r="C17" s="55"/>
      <c r="D17" s="56" t="s">
        <v>14</v>
      </c>
      <c r="E17" s="57">
        <v>20</v>
      </c>
      <c r="F17" s="58">
        <v>0</v>
      </c>
      <c r="G17" s="59">
        <v>0.08</v>
      </c>
      <c r="H17" s="60">
        <f t="shared" si="0"/>
        <v>0</v>
      </c>
      <c r="I17" s="61">
        <f t="shared" si="1"/>
        <v>0</v>
      </c>
      <c r="J17" s="61">
        <f t="shared" si="2"/>
        <v>0</v>
      </c>
      <c r="K17" s="62"/>
    </row>
    <row r="18" spans="1:11" s="15" customFormat="1" ht="12" x14ac:dyDescent="0.2">
      <c r="A18" s="53">
        <v>8</v>
      </c>
      <c r="B18" s="63" t="s">
        <v>28</v>
      </c>
      <c r="C18" s="55"/>
      <c r="D18" s="56" t="s">
        <v>14</v>
      </c>
      <c r="E18" s="57">
        <v>20</v>
      </c>
      <c r="F18" s="58">
        <v>0</v>
      </c>
      <c r="G18" s="59">
        <v>0.08</v>
      </c>
      <c r="H18" s="60">
        <f t="shared" si="0"/>
        <v>0</v>
      </c>
      <c r="I18" s="61">
        <f>H18*G18</f>
        <v>0</v>
      </c>
      <c r="J18" s="61">
        <f>H18+I18</f>
        <v>0</v>
      </c>
      <c r="K18" s="62"/>
    </row>
    <row r="19" spans="1:11" s="15" customFormat="1" ht="71.25" customHeight="1" x14ac:dyDescent="0.2">
      <c r="A19" s="53">
        <v>9</v>
      </c>
      <c r="B19" s="63" t="s">
        <v>29</v>
      </c>
      <c r="C19" s="63"/>
      <c r="D19" s="56" t="s">
        <v>14</v>
      </c>
      <c r="E19" s="57">
        <v>10</v>
      </c>
      <c r="F19" s="58">
        <v>0</v>
      </c>
      <c r="G19" s="59">
        <v>0.08</v>
      </c>
      <c r="H19" s="60">
        <f t="shared" si="0"/>
        <v>0</v>
      </c>
      <c r="I19" s="61">
        <f t="shared" si="1"/>
        <v>0</v>
      </c>
      <c r="J19" s="61">
        <f t="shared" si="2"/>
        <v>0</v>
      </c>
      <c r="K19" s="62"/>
    </row>
    <row r="20" spans="1:11" s="15" customFormat="1" ht="65.25" customHeight="1" x14ac:dyDescent="0.2">
      <c r="A20" s="53">
        <v>10</v>
      </c>
      <c r="B20" s="63" t="s">
        <v>30</v>
      </c>
      <c r="C20" s="63"/>
      <c r="D20" s="56" t="s">
        <v>14</v>
      </c>
      <c r="E20" s="57">
        <v>600</v>
      </c>
      <c r="F20" s="58">
        <v>0</v>
      </c>
      <c r="G20" s="59">
        <v>0.08</v>
      </c>
      <c r="H20" s="60">
        <f t="shared" si="0"/>
        <v>0</v>
      </c>
      <c r="I20" s="61">
        <f t="shared" si="1"/>
        <v>0</v>
      </c>
      <c r="J20" s="61">
        <f t="shared" si="2"/>
        <v>0</v>
      </c>
      <c r="K20" s="62"/>
    </row>
    <row r="21" spans="1:11" s="15" customFormat="1" ht="66" customHeight="1" x14ac:dyDescent="0.2">
      <c r="A21" s="53">
        <v>11</v>
      </c>
      <c r="B21" s="63" t="s">
        <v>31</v>
      </c>
      <c r="C21" s="63"/>
      <c r="D21" s="56" t="s">
        <v>14</v>
      </c>
      <c r="E21" s="57">
        <v>250</v>
      </c>
      <c r="F21" s="58">
        <v>0</v>
      </c>
      <c r="G21" s="59">
        <v>0.08</v>
      </c>
      <c r="H21" s="60">
        <f t="shared" si="0"/>
        <v>0</v>
      </c>
      <c r="I21" s="61">
        <f t="shared" si="1"/>
        <v>0</v>
      </c>
      <c r="J21" s="61">
        <f t="shared" si="2"/>
        <v>0</v>
      </c>
      <c r="K21" s="62"/>
    </row>
    <row r="22" spans="1:11" s="15" customFormat="1" ht="65.25" customHeight="1" x14ac:dyDescent="0.2">
      <c r="A22" s="53">
        <v>12</v>
      </c>
      <c r="B22" s="63" t="s">
        <v>32</v>
      </c>
      <c r="C22" s="63"/>
      <c r="D22" s="56" t="s">
        <v>14</v>
      </c>
      <c r="E22" s="57">
        <v>500</v>
      </c>
      <c r="F22" s="58">
        <v>0</v>
      </c>
      <c r="G22" s="59">
        <v>0.08</v>
      </c>
      <c r="H22" s="60">
        <f t="shared" si="0"/>
        <v>0</v>
      </c>
      <c r="I22" s="61">
        <f t="shared" si="1"/>
        <v>0</v>
      </c>
      <c r="J22" s="61">
        <f t="shared" si="2"/>
        <v>0</v>
      </c>
      <c r="K22" s="62"/>
    </row>
    <row r="23" spans="1:11" s="15" customFormat="1" ht="70.5" customHeight="1" x14ac:dyDescent="0.2">
      <c r="A23" s="53">
        <v>13</v>
      </c>
      <c r="B23" s="63" t="s">
        <v>33</v>
      </c>
      <c r="C23" s="63"/>
      <c r="D23" s="56" t="s">
        <v>14</v>
      </c>
      <c r="E23" s="57">
        <v>100</v>
      </c>
      <c r="F23" s="58">
        <v>0</v>
      </c>
      <c r="G23" s="59">
        <v>0.08</v>
      </c>
      <c r="H23" s="60">
        <f t="shared" si="0"/>
        <v>0</v>
      </c>
      <c r="I23" s="61">
        <f t="shared" si="1"/>
        <v>0</v>
      </c>
      <c r="J23" s="61">
        <f t="shared" si="2"/>
        <v>0</v>
      </c>
      <c r="K23" s="62"/>
    </row>
    <row r="24" spans="1:11" s="15" customFormat="1" ht="67.5" customHeight="1" x14ac:dyDescent="0.2">
      <c r="A24" s="53">
        <v>14</v>
      </c>
      <c r="B24" s="63" t="s">
        <v>34</v>
      </c>
      <c r="C24" s="55"/>
      <c r="D24" s="56" t="s">
        <v>14</v>
      </c>
      <c r="E24" s="57">
        <v>30</v>
      </c>
      <c r="F24" s="58">
        <v>0</v>
      </c>
      <c r="G24" s="59">
        <v>0.08</v>
      </c>
      <c r="H24" s="60">
        <f t="shared" si="0"/>
        <v>0</v>
      </c>
      <c r="I24" s="61">
        <f t="shared" si="1"/>
        <v>0</v>
      </c>
      <c r="J24" s="61">
        <f t="shared" si="2"/>
        <v>0</v>
      </c>
      <c r="K24" s="62"/>
    </row>
    <row r="25" spans="1:11" s="15" customFormat="1" ht="75.75" customHeight="1" x14ac:dyDescent="0.2">
      <c r="A25" s="53">
        <v>15</v>
      </c>
      <c r="B25" s="63" t="s">
        <v>35</v>
      </c>
      <c r="C25" s="55"/>
      <c r="D25" s="56" t="s">
        <v>14</v>
      </c>
      <c r="E25" s="57">
        <v>40</v>
      </c>
      <c r="F25" s="58">
        <v>0</v>
      </c>
      <c r="G25" s="59">
        <v>0.08</v>
      </c>
      <c r="H25" s="60">
        <f t="shared" si="0"/>
        <v>0</v>
      </c>
      <c r="I25" s="61">
        <f>H25*G25</f>
        <v>0</v>
      </c>
      <c r="J25" s="61">
        <f>H25+I25</f>
        <v>0</v>
      </c>
      <c r="K25" s="62"/>
    </row>
    <row r="26" spans="1:11" s="15" customFormat="1" ht="74.25" customHeight="1" x14ac:dyDescent="0.2">
      <c r="A26" s="53">
        <v>16</v>
      </c>
      <c r="B26" s="64" t="s">
        <v>36</v>
      </c>
      <c r="C26" s="55"/>
      <c r="D26" s="56" t="s">
        <v>14</v>
      </c>
      <c r="E26" s="57">
        <v>30</v>
      </c>
      <c r="F26" s="58">
        <v>0</v>
      </c>
      <c r="G26" s="59">
        <v>0.08</v>
      </c>
      <c r="H26" s="60">
        <f t="shared" si="0"/>
        <v>0</v>
      </c>
      <c r="I26" s="61">
        <f>H26*G26</f>
        <v>0</v>
      </c>
      <c r="J26" s="61">
        <f>H26+I26</f>
        <v>0</v>
      </c>
      <c r="K26" s="62"/>
    </row>
    <row r="27" spans="1:11" s="15" customFormat="1" ht="12" x14ac:dyDescent="0.2">
      <c r="A27" s="53">
        <v>19</v>
      </c>
      <c r="B27" s="63" t="s">
        <v>39</v>
      </c>
      <c r="C27" s="66"/>
      <c r="D27" s="56" t="s">
        <v>14</v>
      </c>
      <c r="E27" s="67">
        <v>10</v>
      </c>
      <c r="F27" s="65">
        <v>0</v>
      </c>
      <c r="G27" s="59">
        <v>0.08</v>
      </c>
      <c r="H27" s="60">
        <f t="shared" si="0"/>
        <v>0</v>
      </c>
      <c r="I27" s="61">
        <f t="shared" si="1"/>
        <v>0</v>
      </c>
      <c r="J27" s="61">
        <f t="shared" si="2"/>
        <v>0</v>
      </c>
      <c r="K27" s="62"/>
    </row>
    <row r="28" spans="1:11" s="15" customFormat="1" ht="12" x14ac:dyDescent="0.2">
      <c r="A28" s="53">
        <v>20</v>
      </c>
      <c r="B28" s="63" t="s">
        <v>40</v>
      </c>
      <c r="C28" s="66"/>
      <c r="D28" s="56" t="s">
        <v>14</v>
      </c>
      <c r="E28" s="67">
        <v>15</v>
      </c>
      <c r="F28" s="65">
        <v>0</v>
      </c>
      <c r="G28" s="59">
        <v>0.08</v>
      </c>
      <c r="H28" s="60">
        <f t="shared" si="0"/>
        <v>0</v>
      </c>
      <c r="I28" s="61">
        <f t="shared" si="1"/>
        <v>0</v>
      </c>
      <c r="J28" s="61">
        <f t="shared" si="2"/>
        <v>0</v>
      </c>
      <c r="K28" s="62"/>
    </row>
    <row r="29" spans="1:11" s="15" customFormat="1" ht="12" x14ac:dyDescent="0.2">
      <c r="A29" s="53">
        <v>21</v>
      </c>
      <c r="B29" s="63" t="s">
        <v>41</v>
      </c>
      <c r="C29" s="66"/>
      <c r="D29" s="56" t="s">
        <v>14</v>
      </c>
      <c r="E29" s="67">
        <v>20</v>
      </c>
      <c r="F29" s="65">
        <v>0</v>
      </c>
      <c r="G29" s="59">
        <v>0.08</v>
      </c>
      <c r="H29" s="60">
        <f t="shared" si="0"/>
        <v>0</v>
      </c>
      <c r="I29" s="61">
        <f t="shared" si="1"/>
        <v>0</v>
      </c>
      <c r="J29" s="61">
        <f t="shared" si="2"/>
        <v>0</v>
      </c>
      <c r="K29" s="62"/>
    </row>
    <row r="30" spans="1:11" s="15" customFormat="1" ht="12" x14ac:dyDescent="0.2">
      <c r="A30" s="53">
        <v>22</v>
      </c>
      <c r="B30" s="63" t="s">
        <v>42</v>
      </c>
      <c r="C30" s="66"/>
      <c r="D30" s="56" t="s">
        <v>14</v>
      </c>
      <c r="E30" s="67">
        <v>20</v>
      </c>
      <c r="F30" s="68">
        <v>0</v>
      </c>
      <c r="G30" s="59">
        <v>0.08</v>
      </c>
      <c r="H30" s="60">
        <f t="shared" si="0"/>
        <v>0</v>
      </c>
      <c r="I30" s="61">
        <f>H30*G30</f>
        <v>0</v>
      </c>
      <c r="J30" s="61">
        <f>H30+I30</f>
        <v>0</v>
      </c>
      <c r="K30" s="62"/>
    </row>
    <row r="31" spans="1:11" s="15" customFormat="1" ht="12" x14ac:dyDescent="0.2">
      <c r="A31" s="53">
        <v>23</v>
      </c>
      <c r="B31" s="63" t="s">
        <v>43</v>
      </c>
      <c r="C31" s="55"/>
      <c r="D31" s="56" t="s">
        <v>14</v>
      </c>
      <c r="E31" s="67">
        <v>20</v>
      </c>
      <c r="F31" s="68">
        <v>0</v>
      </c>
      <c r="G31" s="59">
        <v>0.08</v>
      </c>
      <c r="H31" s="60">
        <f t="shared" si="0"/>
        <v>0</v>
      </c>
      <c r="I31" s="61">
        <f>H31*G31</f>
        <v>0</v>
      </c>
      <c r="J31" s="61">
        <f>H31+I31</f>
        <v>0</v>
      </c>
      <c r="K31" s="62"/>
    </row>
    <row r="32" spans="1:11" s="15" customFormat="1" ht="36" x14ac:dyDescent="0.2">
      <c r="A32" s="53">
        <v>24</v>
      </c>
      <c r="B32" s="63" t="s">
        <v>44</v>
      </c>
      <c r="C32" s="66"/>
      <c r="D32" s="56" t="s">
        <v>14</v>
      </c>
      <c r="E32" s="69">
        <v>20</v>
      </c>
      <c r="F32" s="65">
        <v>0</v>
      </c>
      <c r="G32" s="59">
        <v>0.08</v>
      </c>
      <c r="H32" s="60">
        <f t="shared" si="0"/>
        <v>0</v>
      </c>
      <c r="I32" s="61">
        <f t="shared" si="1"/>
        <v>0</v>
      </c>
      <c r="J32" s="61">
        <f t="shared" si="2"/>
        <v>0</v>
      </c>
      <c r="K32" s="62"/>
    </row>
    <row r="33" spans="1:11" s="15" customFormat="1" ht="36" x14ac:dyDescent="0.2">
      <c r="A33" s="53">
        <v>25</v>
      </c>
      <c r="B33" s="63" t="s">
        <v>45</v>
      </c>
      <c r="C33" s="66"/>
      <c r="D33" s="56" t="s">
        <v>14</v>
      </c>
      <c r="E33" s="69">
        <v>20</v>
      </c>
      <c r="F33" s="65">
        <v>0</v>
      </c>
      <c r="G33" s="59">
        <v>0.08</v>
      </c>
      <c r="H33" s="60">
        <f t="shared" si="0"/>
        <v>0</v>
      </c>
      <c r="I33" s="61">
        <f t="shared" si="1"/>
        <v>0</v>
      </c>
      <c r="J33" s="61">
        <f t="shared" si="2"/>
        <v>0</v>
      </c>
      <c r="K33" s="62"/>
    </row>
    <row r="34" spans="1:11" s="15" customFormat="1" ht="36" x14ac:dyDescent="0.2">
      <c r="A34" s="53">
        <v>26</v>
      </c>
      <c r="B34" s="63" t="s">
        <v>46</v>
      </c>
      <c r="C34" s="55"/>
      <c r="D34" s="56" t="s">
        <v>14</v>
      </c>
      <c r="E34" s="69">
        <v>40</v>
      </c>
      <c r="F34" s="68">
        <v>0</v>
      </c>
      <c r="G34" s="59">
        <v>0.08</v>
      </c>
      <c r="H34" s="60">
        <f t="shared" si="0"/>
        <v>0</v>
      </c>
      <c r="I34" s="61">
        <f t="shared" si="1"/>
        <v>0</v>
      </c>
      <c r="J34" s="61">
        <f t="shared" si="2"/>
        <v>0</v>
      </c>
      <c r="K34" s="62"/>
    </row>
    <row r="35" spans="1:11" s="15" customFormat="1" ht="36" x14ac:dyDescent="0.2">
      <c r="A35" s="53">
        <v>27</v>
      </c>
      <c r="B35" s="63" t="s">
        <v>47</v>
      </c>
      <c r="C35" s="55"/>
      <c r="D35" s="56" t="s">
        <v>14</v>
      </c>
      <c r="E35" s="69">
        <v>20</v>
      </c>
      <c r="F35" s="68">
        <v>0</v>
      </c>
      <c r="G35" s="59">
        <v>0.08</v>
      </c>
      <c r="H35" s="60">
        <f t="shared" si="0"/>
        <v>0</v>
      </c>
      <c r="I35" s="61">
        <f>H35*G35</f>
        <v>0</v>
      </c>
      <c r="J35" s="61">
        <f>H35+I35</f>
        <v>0</v>
      </c>
      <c r="K35" s="62"/>
    </row>
    <row r="36" spans="1:11" s="70" customFormat="1" x14ac:dyDescent="0.2">
      <c r="A36" s="53">
        <v>28</v>
      </c>
      <c r="B36" s="54" t="s">
        <v>48</v>
      </c>
      <c r="C36" s="66"/>
      <c r="D36" s="56" t="s">
        <v>49</v>
      </c>
      <c r="E36" s="67">
        <v>10</v>
      </c>
      <c r="F36" s="68">
        <v>0</v>
      </c>
      <c r="G36" s="59">
        <v>0.08</v>
      </c>
      <c r="H36" s="60">
        <f t="shared" si="0"/>
        <v>0</v>
      </c>
      <c r="I36" s="61">
        <f t="shared" si="1"/>
        <v>0</v>
      </c>
      <c r="J36" s="61">
        <f t="shared" si="2"/>
        <v>0</v>
      </c>
      <c r="K36" s="62"/>
    </row>
    <row r="37" spans="1:11" s="15" customFormat="1" ht="12" x14ac:dyDescent="0.2">
      <c r="A37" s="53">
        <v>29</v>
      </c>
      <c r="B37" s="54" t="s">
        <v>50</v>
      </c>
      <c r="C37" s="71"/>
      <c r="D37" s="56" t="s">
        <v>49</v>
      </c>
      <c r="E37" s="67">
        <v>10</v>
      </c>
      <c r="F37" s="68">
        <v>0</v>
      </c>
      <c r="G37" s="59">
        <v>0.08</v>
      </c>
      <c r="H37" s="60">
        <f t="shared" si="0"/>
        <v>0</v>
      </c>
      <c r="I37" s="61">
        <f t="shared" si="1"/>
        <v>0</v>
      </c>
      <c r="J37" s="61">
        <f t="shared" si="2"/>
        <v>0</v>
      </c>
      <c r="K37" s="62"/>
    </row>
    <row r="38" spans="1:11" s="15" customFormat="1" ht="36" x14ac:dyDescent="0.2">
      <c r="A38" s="53">
        <v>30</v>
      </c>
      <c r="B38" s="63" t="s">
        <v>51</v>
      </c>
      <c r="C38" s="71"/>
      <c r="D38" s="56" t="s">
        <v>49</v>
      </c>
      <c r="E38" s="67">
        <v>200</v>
      </c>
      <c r="F38" s="68">
        <v>0</v>
      </c>
      <c r="G38" s="59">
        <v>0.08</v>
      </c>
      <c r="H38" s="60">
        <f t="shared" si="0"/>
        <v>0</v>
      </c>
      <c r="I38" s="61">
        <f t="shared" si="1"/>
        <v>0</v>
      </c>
      <c r="J38" s="61">
        <f t="shared" si="2"/>
        <v>0</v>
      </c>
      <c r="K38" s="62"/>
    </row>
    <row r="39" spans="1:11" s="15" customFormat="1" ht="24" x14ac:dyDescent="0.2">
      <c r="A39" s="53">
        <v>31</v>
      </c>
      <c r="B39" s="63" t="s">
        <v>52</v>
      </c>
      <c r="C39" s="71"/>
      <c r="D39" s="56" t="s">
        <v>49</v>
      </c>
      <c r="E39" s="67">
        <v>100</v>
      </c>
      <c r="F39" s="68">
        <v>0</v>
      </c>
      <c r="G39" s="59">
        <v>0.08</v>
      </c>
      <c r="H39" s="60">
        <f t="shared" si="0"/>
        <v>0</v>
      </c>
      <c r="I39" s="61">
        <f t="shared" si="1"/>
        <v>0</v>
      </c>
      <c r="J39" s="61">
        <f t="shared" si="2"/>
        <v>0</v>
      </c>
      <c r="K39" s="62">
        <v>1</v>
      </c>
    </row>
    <row r="40" spans="1:11" s="15" customFormat="1" ht="12" x14ac:dyDescent="0.2">
      <c r="A40" s="53">
        <v>32</v>
      </c>
      <c r="B40" s="63" t="s">
        <v>53</v>
      </c>
      <c r="C40" s="63"/>
      <c r="D40" s="56" t="s">
        <v>14</v>
      </c>
      <c r="E40" s="69">
        <v>200</v>
      </c>
      <c r="F40" s="65">
        <v>0</v>
      </c>
      <c r="G40" s="59">
        <v>0.08</v>
      </c>
      <c r="H40" s="60">
        <f t="shared" si="0"/>
        <v>0</v>
      </c>
      <c r="I40" s="61">
        <f>H40*G40</f>
        <v>0</v>
      </c>
      <c r="J40" s="61">
        <f>H40+I40</f>
        <v>0</v>
      </c>
      <c r="K40" s="62">
        <v>1</v>
      </c>
    </row>
    <row r="41" spans="1:11" x14ac:dyDescent="0.2">
      <c r="A41" s="72"/>
      <c r="B41" s="72"/>
      <c r="C41" s="72"/>
      <c r="D41" s="72"/>
      <c r="E41" s="73"/>
      <c r="F41" s="74" t="s">
        <v>19</v>
      </c>
      <c r="G41" s="75"/>
      <c r="H41" s="76">
        <f>SUM(H11:H40)</f>
        <v>0</v>
      </c>
      <c r="I41" s="77">
        <f>SUM(I11:I40)</f>
        <v>0</v>
      </c>
      <c r="J41" s="77">
        <f>SUM(J11:J40)</f>
        <v>0</v>
      </c>
      <c r="K41" s="54"/>
    </row>
    <row r="42" spans="1:11" x14ac:dyDescent="0.2">
      <c r="A42" s="72"/>
      <c r="B42" s="72"/>
      <c r="C42" s="72"/>
      <c r="D42" s="72"/>
      <c r="E42" s="73"/>
      <c r="F42" s="75"/>
      <c r="G42" s="75"/>
      <c r="H42" s="655"/>
      <c r="I42" s="656"/>
      <c r="J42" s="656"/>
      <c r="K42" s="727"/>
    </row>
    <row r="43" spans="1:11" x14ac:dyDescent="0.2">
      <c r="A43" s="6"/>
      <c r="B43" s="51" t="s">
        <v>20</v>
      </c>
      <c r="C43" s="6"/>
      <c r="D43" s="6"/>
      <c r="E43" s="52"/>
      <c r="F43" s="10"/>
      <c r="G43" s="11"/>
      <c r="H43" s="12"/>
      <c r="I43" s="13"/>
      <c r="J43" s="12"/>
      <c r="K43" s="14"/>
    </row>
    <row r="44" spans="1:11" ht="33.75" x14ac:dyDescent="0.2">
      <c r="A44" s="16" t="s">
        <v>1</v>
      </c>
      <c r="B44" s="17" t="s">
        <v>2</v>
      </c>
      <c r="C44" s="18" t="s">
        <v>3</v>
      </c>
      <c r="D44" s="16" t="s">
        <v>4</v>
      </c>
      <c r="E44" s="19" t="s">
        <v>5</v>
      </c>
      <c r="F44" s="20" t="s">
        <v>6</v>
      </c>
      <c r="G44" s="21" t="s">
        <v>7</v>
      </c>
      <c r="H44" s="22" t="s">
        <v>8</v>
      </c>
      <c r="I44" s="23" t="s">
        <v>9</v>
      </c>
      <c r="J44" s="23" t="s">
        <v>10</v>
      </c>
      <c r="K44" s="24" t="s">
        <v>11</v>
      </c>
    </row>
    <row r="45" spans="1:11" ht="72" x14ac:dyDescent="0.2">
      <c r="A45" s="53">
        <v>17</v>
      </c>
      <c r="B45" s="63" t="s">
        <v>37</v>
      </c>
      <c r="C45" s="55"/>
      <c r="D45" s="56" t="s">
        <v>14</v>
      </c>
      <c r="E45" s="57">
        <v>5</v>
      </c>
      <c r="F45" s="65">
        <v>0</v>
      </c>
      <c r="G45" s="59">
        <v>0.08</v>
      </c>
      <c r="H45" s="60">
        <f t="shared" ref="H45:H46" si="3">E45*F45</f>
        <v>0</v>
      </c>
      <c r="I45" s="61">
        <f t="shared" ref="I45:I46" si="4">H45*G45</f>
        <v>0</v>
      </c>
      <c r="J45" s="61">
        <f t="shared" ref="J45:J46" si="5">H45+I45</f>
        <v>0</v>
      </c>
      <c r="K45" s="62"/>
    </row>
    <row r="46" spans="1:11" ht="72" x14ac:dyDescent="0.2">
      <c r="A46" s="53">
        <v>18</v>
      </c>
      <c r="B46" s="63" t="s">
        <v>38</v>
      </c>
      <c r="C46" s="55"/>
      <c r="D46" s="56" t="s">
        <v>14</v>
      </c>
      <c r="E46" s="57">
        <v>5</v>
      </c>
      <c r="F46" s="65">
        <v>0</v>
      </c>
      <c r="G46" s="59">
        <v>0.08</v>
      </c>
      <c r="H46" s="60">
        <f t="shared" si="3"/>
        <v>0</v>
      </c>
      <c r="I46" s="61">
        <f t="shared" si="4"/>
        <v>0</v>
      </c>
      <c r="J46" s="61">
        <f t="shared" si="5"/>
        <v>0</v>
      </c>
      <c r="K46" s="62"/>
    </row>
    <row r="47" spans="1:11" x14ac:dyDescent="0.2">
      <c r="A47" s="72"/>
      <c r="B47" s="72"/>
      <c r="C47" s="72"/>
      <c r="D47" s="72"/>
      <c r="E47" s="73"/>
      <c r="F47" s="657" t="s">
        <v>19</v>
      </c>
      <c r="G47" s="75"/>
      <c r="H47" s="76">
        <f>SUM(H45:H46)</f>
        <v>0</v>
      </c>
      <c r="I47" s="77">
        <f>SUM(I45:I46)</f>
        <v>0</v>
      </c>
      <c r="J47" s="77">
        <f>SUM(J45:J46)</f>
        <v>0</v>
      </c>
      <c r="K47" s="727"/>
    </row>
    <row r="48" spans="1:11" x14ac:dyDescent="0.2">
      <c r="A48" s="72"/>
      <c r="B48" s="72"/>
      <c r="C48" s="72"/>
      <c r="D48" s="72"/>
      <c r="E48" s="73"/>
      <c r="F48" s="75"/>
      <c r="G48" s="75"/>
      <c r="H48" s="655"/>
      <c r="I48" s="656"/>
      <c r="J48" s="656"/>
      <c r="K48" s="727"/>
    </row>
    <row r="49" spans="1:11" x14ac:dyDescent="0.2">
      <c r="F49" s="78"/>
      <c r="G49" s="78"/>
      <c r="H49" s="79"/>
      <c r="I49" s="80"/>
      <c r="J49" s="80"/>
      <c r="K49" s="81"/>
    </row>
    <row r="50" spans="1:11" x14ac:dyDescent="0.2">
      <c r="A50" s="6"/>
      <c r="B50" s="51" t="s">
        <v>54</v>
      </c>
      <c r="C50" s="82"/>
      <c r="D50" s="82"/>
      <c r="E50" s="83"/>
      <c r="F50" s="10"/>
      <c r="G50" s="11"/>
      <c r="H50" s="12"/>
      <c r="I50" s="13"/>
      <c r="J50" s="12"/>
      <c r="K50" s="46"/>
    </row>
    <row r="51" spans="1:11" ht="33.75" x14ac:dyDescent="0.2">
      <c r="A51" s="84" t="s">
        <v>1</v>
      </c>
      <c r="B51" s="85" t="s">
        <v>2</v>
      </c>
      <c r="C51" s="18" t="s">
        <v>3</v>
      </c>
      <c r="D51" s="16" t="s">
        <v>4</v>
      </c>
      <c r="E51" s="19" t="s">
        <v>5</v>
      </c>
      <c r="F51" s="20" t="s">
        <v>6</v>
      </c>
      <c r="G51" s="86" t="s">
        <v>7</v>
      </c>
      <c r="H51" s="87" t="s">
        <v>8</v>
      </c>
      <c r="I51" s="20" t="s">
        <v>9</v>
      </c>
      <c r="J51" s="20" t="s">
        <v>10</v>
      </c>
      <c r="K51" s="24" t="s">
        <v>11</v>
      </c>
    </row>
    <row r="52" spans="1:11" ht="38.25" x14ac:dyDescent="0.2">
      <c r="A52" s="88">
        <v>1</v>
      </c>
      <c r="B52" s="89" t="s">
        <v>55</v>
      </c>
      <c r="C52" s="90"/>
      <c r="D52" s="43" t="s">
        <v>14</v>
      </c>
      <c r="E52" s="29">
        <v>10</v>
      </c>
      <c r="F52" s="91">
        <v>0</v>
      </c>
      <c r="G52" s="31">
        <v>0.08</v>
      </c>
      <c r="H52" s="32">
        <f>E52*F52</f>
        <v>0</v>
      </c>
      <c r="I52" s="33">
        <f>H52*G52</f>
        <v>0</v>
      </c>
      <c r="J52" s="33">
        <f>H52+I52</f>
        <v>0</v>
      </c>
      <c r="K52" s="34"/>
    </row>
    <row r="53" spans="1:11" ht="25.5" x14ac:dyDescent="0.2">
      <c r="A53" s="88">
        <v>2</v>
      </c>
      <c r="B53" s="89" t="s">
        <v>56</v>
      </c>
      <c r="C53" s="90"/>
      <c r="D53" s="43" t="s">
        <v>14</v>
      </c>
      <c r="E53" s="29">
        <v>10</v>
      </c>
      <c r="F53" s="91">
        <v>0</v>
      </c>
      <c r="G53" s="31">
        <v>0.08</v>
      </c>
      <c r="H53" s="32">
        <f>E53*F53</f>
        <v>0</v>
      </c>
      <c r="I53" s="33">
        <f>H53*G53</f>
        <v>0</v>
      </c>
      <c r="J53" s="33">
        <f>H53+I53</f>
        <v>0</v>
      </c>
      <c r="K53" s="34"/>
    </row>
    <row r="54" spans="1:11" x14ac:dyDescent="0.2">
      <c r="D54" s="92"/>
      <c r="E54" s="93"/>
      <c r="F54" s="94" t="s">
        <v>19</v>
      </c>
      <c r="G54" s="95"/>
      <c r="H54" s="96">
        <f>SUM(H52:H53)</f>
        <v>0</v>
      </c>
      <c r="I54" s="97">
        <f>SUM(I52:I53)</f>
        <v>0</v>
      </c>
      <c r="J54" s="97">
        <f>SUM(J52:J53)</f>
        <v>0</v>
      </c>
      <c r="K54" s="81"/>
    </row>
    <row r="55" spans="1:11" x14ac:dyDescent="0.2">
      <c r="F55" s="78"/>
      <c r="G55" s="78"/>
      <c r="H55" s="79"/>
      <c r="I55" s="80"/>
      <c r="J55" s="80"/>
      <c r="K55" s="81"/>
    </row>
    <row r="56" spans="1:11" x14ac:dyDescent="0.2">
      <c r="A56" s="6"/>
      <c r="B56" s="51" t="s">
        <v>57</v>
      </c>
      <c r="C56" s="82"/>
      <c r="D56" s="82"/>
      <c r="E56" s="83"/>
      <c r="F56" s="10"/>
      <c r="G56" s="11"/>
      <c r="H56" s="12"/>
      <c r="I56" s="13"/>
      <c r="J56" s="12"/>
      <c r="K56" s="46"/>
    </row>
    <row r="57" spans="1:11" ht="33.75" x14ac:dyDescent="0.2">
      <c r="A57" s="84" t="s">
        <v>1</v>
      </c>
      <c r="B57" s="85" t="s">
        <v>2</v>
      </c>
      <c r="C57" s="18" t="s">
        <v>3</v>
      </c>
      <c r="D57" s="16" t="s">
        <v>4</v>
      </c>
      <c r="E57" s="19" t="s">
        <v>5</v>
      </c>
      <c r="F57" s="20" t="s">
        <v>6</v>
      </c>
      <c r="G57" s="86" t="s">
        <v>7</v>
      </c>
      <c r="H57" s="87" t="s">
        <v>8</v>
      </c>
      <c r="I57" s="20" t="s">
        <v>9</v>
      </c>
      <c r="J57" s="20" t="s">
        <v>10</v>
      </c>
      <c r="K57" s="24" t="s">
        <v>11</v>
      </c>
    </row>
    <row r="58" spans="1:11" x14ac:dyDescent="0.2">
      <c r="A58" s="98">
        <v>1</v>
      </c>
      <c r="B58" s="99" t="s">
        <v>58</v>
      </c>
      <c r="C58" s="100"/>
      <c r="D58" s="101" t="s">
        <v>14</v>
      </c>
      <c r="E58" s="102">
        <v>50</v>
      </c>
      <c r="F58" s="103">
        <v>0</v>
      </c>
      <c r="G58" s="104">
        <v>0.08</v>
      </c>
      <c r="H58" s="32">
        <f>E58*F58</f>
        <v>0</v>
      </c>
      <c r="I58" s="33">
        <f>H58*G58</f>
        <v>0</v>
      </c>
      <c r="J58" s="33">
        <f>H58+I58</f>
        <v>0</v>
      </c>
      <c r="K58" s="105"/>
    </row>
    <row r="59" spans="1:11" x14ac:dyDescent="0.2">
      <c r="A59" s="98">
        <v>2</v>
      </c>
      <c r="B59" s="99" t="s">
        <v>59</v>
      </c>
      <c r="C59" s="100"/>
      <c r="D59" s="101" t="s">
        <v>14</v>
      </c>
      <c r="E59" s="102">
        <v>50</v>
      </c>
      <c r="F59" s="103">
        <v>0</v>
      </c>
      <c r="G59" s="104">
        <v>0.08</v>
      </c>
      <c r="H59" s="32">
        <f>E59*F59</f>
        <v>0</v>
      </c>
      <c r="I59" s="33">
        <f>H59*G59</f>
        <v>0</v>
      </c>
      <c r="J59" s="33">
        <f>H59+I59</f>
        <v>0</v>
      </c>
      <c r="K59" s="105"/>
    </row>
    <row r="60" spans="1:11" x14ac:dyDescent="0.2">
      <c r="F60" s="94" t="s">
        <v>19</v>
      </c>
      <c r="G60" s="95"/>
      <c r="H60" s="49">
        <f>SUM(H58:H59)</f>
        <v>0</v>
      </c>
      <c r="I60" s="50">
        <f>SUM(I58:I59)</f>
        <v>0</v>
      </c>
      <c r="J60" s="50">
        <f>SUM(J58:J59)</f>
        <v>0</v>
      </c>
      <c r="K60" s="81"/>
    </row>
    <row r="61" spans="1:11" x14ac:dyDescent="0.2">
      <c r="F61" s="78"/>
      <c r="G61" s="78"/>
      <c r="H61" s="79"/>
      <c r="I61" s="80"/>
      <c r="J61" s="80"/>
      <c r="K61" s="81"/>
    </row>
    <row r="62" spans="1:11" s="6" customFormat="1" ht="11.25" x14ac:dyDescent="0.2">
      <c r="B62" s="51" t="s">
        <v>60</v>
      </c>
      <c r="C62" s="82"/>
      <c r="D62" s="82"/>
      <c r="E62" s="83"/>
      <c r="F62" s="10"/>
      <c r="G62" s="11"/>
      <c r="H62" s="12"/>
      <c r="I62" s="13"/>
      <c r="J62" s="12"/>
      <c r="K62" s="46"/>
    </row>
    <row r="63" spans="1:11" s="6" customFormat="1" ht="33.75" x14ac:dyDescent="0.2">
      <c r="A63" s="84" t="s">
        <v>1</v>
      </c>
      <c r="B63" s="85" t="s">
        <v>2</v>
      </c>
      <c r="C63" s="18" t="s">
        <v>3</v>
      </c>
      <c r="D63" s="16" t="s">
        <v>4</v>
      </c>
      <c r="E63" s="19" t="s">
        <v>5</v>
      </c>
      <c r="F63" s="20" t="s">
        <v>6</v>
      </c>
      <c r="G63" s="86" t="s">
        <v>7</v>
      </c>
      <c r="H63" s="87" t="s">
        <v>8</v>
      </c>
      <c r="I63" s="20" t="s">
        <v>9</v>
      </c>
      <c r="J63" s="20" t="s">
        <v>10</v>
      </c>
      <c r="K63" s="24" t="s">
        <v>11</v>
      </c>
    </row>
    <row r="64" spans="1:11" s="6" customFormat="1" ht="145.5" customHeight="1" x14ac:dyDescent="0.2">
      <c r="A64" s="106" t="s">
        <v>12</v>
      </c>
      <c r="B64" s="107" t="s">
        <v>61</v>
      </c>
      <c r="C64" s="42"/>
      <c r="D64" s="108" t="s">
        <v>14</v>
      </c>
      <c r="E64" s="109">
        <v>500</v>
      </c>
      <c r="F64" s="110">
        <v>0</v>
      </c>
      <c r="G64" s="111">
        <v>0.08</v>
      </c>
      <c r="H64" s="110">
        <f>ROUND((E64*F64),2)</f>
        <v>0</v>
      </c>
      <c r="I64" s="112">
        <f>ROUND((H64*G64),2)</f>
        <v>0</v>
      </c>
      <c r="J64" s="112">
        <f>ROUND((H64+H64*G64),2)</f>
        <v>0</v>
      </c>
      <c r="K64" s="113">
        <v>1</v>
      </c>
    </row>
    <row r="65" spans="1:11" s="6" customFormat="1" ht="24" x14ac:dyDescent="0.2">
      <c r="A65" s="114" t="s">
        <v>15</v>
      </c>
      <c r="B65" s="115" t="s">
        <v>62</v>
      </c>
      <c r="C65" s="42"/>
      <c r="D65" s="116" t="s">
        <v>14</v>
      </c>
      <c r="E65" s="117">
        <v>4000</v>
      </c>
      <c r="F65" s="110">
        <v>0</v>
      </c>
      <c r="G65" s="111">
        <v>0.08</v>
      </c>
      <c r="H65" s="110">
        <f>ROUND((E65*F65),2)</f>
        <v>0</v>
      </c>
      <c r="I65" s="112">
        <f>ROUND((H65*G65),2)</f>
        <v>0</v>
      </c>
      <c r="J65" s="112">
        <f>ROUND((H65+H65*G65),2)</f>
        <v>0</v>
      </c>
      <c r="K65" s="113">
        <v>1</v>
      </c>
    </row>
    <row r="66" spans="1:11" s="6" customFormat="1" ht="24" x14ac:dyDescent="0.2">
      <c r="A66" s="106" t="s">
        <v>17</v>
      </c>
      <c r="B66" s="118" t="s">
        <v>63</v>
      </c>
      <c r="C66" s="42"/>
      <c r="D66" s="119" t="s">
        <v>14</v>
      </c>
      <c r="E66" s="109">
        <v>500</v>
      </c>
      <c r="F66" s="110">
        <v>0</v>
      </c>
      <c r="G66" s="111">
        <v>0.08</v>
      </c>
      <c r="H66" s="110">
        <f>ROUND((E66*F66),2)</f>
        <v>0</v>
      </c>
      <c r="I66" s="112">
        <f>ROUND((H66*G66),2)</f>
        <v>0</v>
      </c>
      <c r="J66" s="112">
        <f>ROUND((H66+H66*G66),2)</f>
        <v>0</v>
      </c>
      <c r="K66" s="120">
        <v>1</v>
      </c>
    </row>
    <row r="67" spans="1:11" s="6" customFormat="1" ht="24" x14ac:dyDescent="0.2">
      <c r="A67" s="106" t="s">
        <v>64</v>
      </c>
      <c r="B67" s="118" t="s">
        <v>65</v>
      </c>
      <c r="C67" s="42"/>
      <c r="D67" s="119" t="s">
        <v>14</v>
      </c>
      <c r="E67" s="109">
        <v>50</v>
      </c>
      <c r="F67" s="110">
        <v>0</v>
      </c>
      <c r="G67" s="111">
        <v>0.08</v>
      </c>
      <c r="H67" s="110">
        <f>ROUND((E67*F67),2)</f>
        <v>0</v>
      </c>
      <c r="I67" s="112">
        <f>ROUND((H67*G67),2)</f>
        <v>0</v>
      </c>
      <c r="J67" s="112">
        <f>ROUND((H67+H67*G67),2)</f>
        <v>0</v>
      </c>
      <c r="K67" s="120"/>
    </row>
    <row r="68" spans="1:11" x14ac:dyDescent="0.2">
      <c r="A68" s="121"/>
      <c r="B68" s="121"/>
      <c r="C68" s="122"/>
      <c r="D68" s="121"/>
      <c r="E68" s="123"/>
      <c r="F68" s="48" t="s">
        <v>19</v>
      </c>
      <c r="G68" s="48"/>
      <c r="H68" s="49">
        <f>SUM(H64:H67)</f>
        <v>0</v>
      </c>
      <c r="I68" s="50">
        <f>SUM(I64:I67)</f>
        <v>0</v>
      </c>
      <c r="J68" s="50">
        <f>SUM(J64:J67)</f>
        <v>0</v>
      </c>
      <c r="K68" s="124"/>
    </row>
    <row r="69" spans="1:11" x14ac:dyDescent="0.2">
      <c r="C69" s="125"/>
    </row>
    <row r="70" spans="1:11" s="15" customFormat="1" ht="12" x14ac:dyDescent="0.2">
      <c r="A70" s="6"/>
      <c r="B70" s="7" t="s">
        <v>66</v>
      </c>
      <c r="C70" s="46"/>
      <c r="D70" s="46"/>
      <c r="E70" s="9"/>
      <c r="F70" s="10"/>
      <c r="G70" s="11"/>
      <c r="H70" s="12"/>
      <c r="I70" s="13"/>
      <c r="J70" s="12"/>
      <c r="K70" s="14"/>
    </row>
    <row r="71" spans="1:11" s="70" customFormat="1" ht="33.75" x14ac:dyDescent="0.2">
      <c r="A71" s="16" t="s">
        <v>1</v>
      </c>
      <c r="B71" s="16" t="s">
        <v>2</v>
      </c>
      <c r="C71" s="18" t="s">
        <v>3</v>
      </c>
      <c r="D71" s="16" t="s">
        <v>4</v>
      </c>
      <c r="E71" s="19" t="s">
        <v>5</v>
      </c>
      <c r="F71" s="20" t="s">
        <v>6</v>
      </c>
      <c r="G71" s="21" t="s">
        <v>7</v>
      </c>
      <c r="H71" s="22" t="s">
        <v>8</v>
      </c>
      <c r="I71" s="23" t="s">
        <v>9</v>
      </c>
      <c r="J71" s="23" t="s">
        <v>10</v>
      </c>
      <c r="K71" s="24" t="s">
        <v>11</v>
      </c>
    </row>
    <row r="72" spans="1:11" s="15" customFormat="1" ht="48" x14ac:dyDescent="0.2">
      <c r="A72" s="126" t="s">
        <v>12</v>
      </c>
      <c r="B72" s="34" t="s">
        <v>67</v>
      </c>
      <c r="C72" s="34"/>
      <c r="D72" s="106" t="s">
        <v>68</v>
      </c>
      <c r="E72" s="29">
        <v>60</v>
      </c>
      <c r="F72" s="127">
        <v>0</v>
      </c>
      <c r="G72" s="128">
        <v>8</v>
      </c>
      <c r="H72" s="129">
        <f>F72*E72</f>
        <v>0</v>
      </c>
      <c r="I72" s="130">
        <f>H72*0.08</f>
        <v>0</v>
      </c>
      <c r="J72" s="130">
        <f>H72*1.08</f>
        <v>0</v>
      </c>
      <c r="K72" s="131">
        <v>1</v>
      </c>
    </row>
    <row r="73" spans="1:11" s="15" customFormat="1" ht="49.5" customHeight="1" x14ac:dyDescent="0.2">
      <c r="A73" s="126" t="s">
        <v>15</v>
      </c>
      <c r="B73" s="34" t="s">
        <v>69</v>
      </c>
      <c r="C73" s="34"/>
      <c r="D73" s="106" t="s">
        <v>68</v>
      </c>
      <c r="E73" s="29">
        <v>5</v>
      </c>
      <c r="F73" s="127">
        <v>0</v>
      </c>
      <c r="G73" s="128">
        <v>8</v>
      </c>
      <c r="H73" s="129">
        <f>F73*E73</f>
        <v>0</v>
      </c>
      <c r="I73" s="130">
        <f>H73*0.08</f>
        <v>0</v>
      </c>
      <c r="J73" s="130">
        <f>H73*1.08</f>
        <v>0</v>
      </c>
      <c r="K73" s="131">
        <v>1</v>
      </c>
    </row>
    <row r="74" spans="1:11" s="15" customFormat="1" ht="12" x14ac:dyDescent="0.2">
      <c r="A74" s="6"/>
      <c r="B74" s="8"/>
      <c r="C74" s="46"/>
      <c r="D74" s="47"/>
      <c r="E74" s="9"/>
      <c r="F74" s="132" t="s">
        <v>19</v>
      </c>
      <c r="G74" s="132"/>
      <c r="H74" s="133">
        <f>SUM(H72:H73)</f>
        <v>0</v>
      </c>
      <c r="I74" s="134">
        <f>SUM(I72:I73)</f>
        <v>0</v>
      </c>
      <c r="J74" s="134">
        <f>SUM(J72:J73)</f>
        <v>0</v>
      </c>
      <c r="K74" s="34"/>
    </row>
    <row r="75" spans="1:11" s="70" customFormat="1" x14ac:dyDescent="0.2">
      <c r="A75" s="6"/>
      <c r="B75" s="135"/>
      <c r="C75" s="136"/>
      <c r="D75" s="136"/>
      <c r="E75" s="52"/>
      <c r="F75" s="10"/>
      <c r="G75" s="137"/>
      <c r="H75" s="12"/>
      <c r="I75" s="13"/>
      <c r="J75" s="12"/>
      <c r="K75" s="138"/>
    </row>
    <row r="76" spans="1:11" x14ac:dyDescent="0.2">
      <c r="B76" s="51" t="s">
        <v>70</v>
      </c>
    </row>
    <row r="77" spans="1:11" ht="33.75" x14ac:dyDescent="0.2">
      <c r="A77" s="16" t="s">
        <v>1</v>
      </c>
      <c r="B77" s="16" t="s">
        <v>2</v>
      </c>
      <c r="C77" s="18" t="s">
        <v>3</v>
      </c>
      <c r="D77" s="16" t="s">
        <v>4</v>
      </c>
      <c r="E77" s="19" t="s">
        <v>5</v>
      </c>
      <c r="F77" s="20" t="s">
        <v>6</v>
      </c>
      <c r="G77" s="16" t="s">
        <v>7</v>
      </c>
      <c r="H77" s="139" t="s">
        <v>8</v>
      </c>
      <c r="I77" s="139" t="s">
        <v>9</v>
      </c>
      <c r="J77" s="139" t="s">
        <v>10</v>
      </c>
      <c r="K77" s="24" t="s">
        <v>11</v>
      </c>
    </row>
    <row r="78" spans="1:11" x14ac:dyDescent="0.2">
      <c r="A78" s="140">
        <v>1</v>
      </c>
      <c r="B78" s="141" t="s">
        <v>71</v>
      </c>
      <c r="C78" s="142"/>
      <c r="D78" s="143" t="s">
        <v>72</v>
      </c>
      <c r="E78" s="144">
        <v>8</v>
      </c>
      <c r="F78" s="145">
        <v>0</v>
      </c>
      <c r="G78" s="146">
        <v>0.08</v>
      </c>
      <c r="H78" s="129">
        <f>E78*F78</f>
        <v>0</v>
      </c>
      <c r="I78" s="129">
        <f>H78*0.08</f>
        <v>0</v>
      </c>
      <c r="J78" s="129">
        <f>H78+I78</f>
        <v>0</v>
      </c>
      <c r="K78" s="147"/>
    </row>
    <row r="79" spans="1:11" x14ac:dyDescent="0.2">
      <c r="A79" s="140">
        <v>2</v>
      </c>
      <c r="B79" s="124" t="s">
        <v>73</v>
      </c>
      <c r="C79" s="142"/>
      <c r="D79" s="148" t="s">
        <v>72</v>
      </c>
      <c r="E79" s="149">
        <v>3</v>
      </c>
      <c r="F79" s="150">
        <v>0</v>
      </c>
      <c r="G79" s="151">
        <v>0.08</v>
      </c>
      <c r="H79" s="129">
        <f>E79*F79</f>
        <v>0</v>
      </c>
      <c r="I79" s="129">
        <f>H79*0.08</f>
        <v>0</v>
      </c>
      <c r="J79" s="129">
        <f>H79+I79</f>
        <v>0</v>
      </c>
      <c r="K79" s="147"/>
    </row>
    <row r="80" spans="1:11" x14ac:dyDescent="0.2">
      <c r="A80" s="140">
        <v>3</v>
      </c>
      <c r="B80" s="140" t="s">
        <v>74</v>
      </c>
      <c r="C80" s="140"/>
      <c r="D80" s="140" t="s">
        <v>72</v>
      </c>
      <c r="E80" s="102">
        <v>3</v>
      </c>
      <c r="F80" s="152">
        <v>0</v>
      </c>
      <c r="G80" s="153">
        <v>0.08</v>
      </c>
      <c r="H80" s="129">
        <f>E80*F80</f>
        <v>0</v>
      </c>
      <c r="I80" s="129">
        <f>H80*0.08</f>
        <v>0</v>
      </c>
      <c r="J80" s="129">
        <f>H80+I80</f>
        <v>0</v>
      </c>
      <c r="K80" s="147"/>
    </row>
    <row r="81" spans="1:11" x14ac:dyDescent="0.2">
      <c r="A81" s="154"/>
      <c r="B81" s="154"/>
      <c r="C81" s="154"/>
      <c r="D81" s="154"/>
      <c r="E81" s="155"/>
      <c r="F81" s="132" t="s">
        <v>19</v>
      </c>
      <c r="G81" s="156"/>
      <c r="H81" s="157">
        <f>SUM(H78:H80)</f>
        <v>0</v>
      </c>
      <c r="I81" s="157">
        <f>SUM(I78:I80)</f>
        <v>0</v>
      </c>
      <c r="J81" s="157">
        <f>SUM(J78:J80)</f>
        <v>0</v>
      </c>
      <c r="K81" s="81"/>
    </row>
    <row r="82" spans="1:11" s="125" customFormat="1" x14ac:dyDescent="0.2">
      <c r="E82" s="158"/>
      <c r="F82" s="159"/>
      <c r="H82" s="159"/>
      <c r="I82" s="159"/>
      <c r="J82" s="159"/>
      <c r="K82" s="81"/>
    </row>
    <row r="83" spans="1:11" x14ac:dyDescent="0.2">
      <c r="A83" s="160"/>
      <c r="B83" s="51" t="s">
        <v>452</v>
      </c>
      <c r="C83" s="161"/>
      <c r="D83" s="161"/>
      <c r="E83" s="162"/>
      <c r="F83" s="163"/>
      <c r="G83" s="161"/>
      <c r="H83" s="163"/>
      <c r="I83" s="163"/>
      <c r="J83" s="163"/>
    </row>
    <row r="84" spans="1:11" ht="33.75" x14ac:dyDescent="0.2">
      <c r="A84" s="160" t="s">
        <v>1</v>
      </c>
      <c r="B84" s="16" t="s">
        <v>2</v>
      </c>
      <c r="C84" s="18" t="s">
        <v>3</v>
      </c>
      <c r="D84" s="16" t="s">
        <v>4</v>
      </c>
      <c r="E84" s="19" t="s">
        <v>5</v>
      </c>
      <c r="F84" s="20" t="s">
        <v>6</v>
      </c>
      <c r="G84" s="16" t="s">
        <v>7</v>
      </c>
      <c r="H84" s="139" t="s">
        <v>8</v>
      </c>
      <c r="I84" s="139" t="s">
        <v>9</v>
      </c>
      <c r="J84" s="139" t="s">
        <v>10</v>
      </c>
      <c r="K84" s="24" t="s">
        <v>11</v>
      </c>
    </row>
    <row r="85" spans="1:11" x14ac:dyDescent="0.2">
      <c r="A85" s="164">
        <v>3</v>
      </c>
      <c r="B85" s="168" t="s">
        <v>77</v>
      </c>
      <c r="C85" s="164"/>
      <c r="D85" s="148"/>
      <c r="E85" s="149">
        <v>50</v>
      </c>
      <c r="F85" s="150">
        <v>0</v>
      </c>
      <c r="G85" s="148">
        <v>8</v>
      </c>
      <c r="H85" s="150">
        <f t="shared" ref="H85:H89" si="6">E85*F85</f>
        <v>0</v>
      </c>
      <c r="I85" s="150">
        <f t="shared" ref="I85:I89" si="7">H85*0.08</f>
        <v>0</v>
      </c>
      <c r="J85" s="613">
        <f>H85+I85</f>
        <v>0</v>
      </c>
      <c r="K85" s="165"/>
    </row>
    <row r="86" spans="1:11" ht="51" x14ac:dyDescent="0.2">
      <c r="A86" s="164">
        <v>5</v>
      </c>
      <c r="B86" s="165" t="s">
        <v>78</v>
      </c>
      <c r="C86" s="90"/>
      <c r="D86" s="148" t="s">
        <v>14</v>
      </c>
      <c r="E86" s="149">
        <v>1000</v>
      </c>
      <c r="F86" s="150">
        <v>0</v>
      </c>
      <c r="G86" s="148">
        <v>8</v>
      </c>
      <c r="H86" s="150">
        <f t="shared" si="6"/>
        <v>0</v>
      </c>
      <c r="I86" s="150">
        <f t="shared" si="7"/>
        <v>0</v>
      </c>
      <c r="J86" s="613">
        <f t="shared" ref="J86:J89" si="8">H86+I86</f>
        <v>0</v>
      </c>
      <c r="K86" s="165"/>
    </row>
    <row r="87" spans="1:11" ht="51" x14ac:dyDescent="0.2">
      <c r="A87" s="164">
        <v>6</v>
      </c>
      <c r="B87" s="165" t="s">
        <v>79</v>
      </c>
      <c r="C87" s="90"/>
      <c r="D87" s="148" t="s">
        <v>14</v>
      </c>
      <c r="E87" s="149">
        <v>3000</v>
      </c>
      <c r="F87" s="150">
        <v>0</v>
      </c>
      <c r="G87" s="148">
        <v>8</v>
      </c>
      <c r="H87" s="150">
        <f t="shared" si="6"/>
        <v>0</v>
      </c>
      <c r="I87" s="150">
        <f t="shared" si="7"/>
        <v>0</v>
      </c>
      <c r="J87" s="613">
        <f t="shared" si="8"/>
        <v>0</v>
      </c>
      <c r="K87" s="165"/>
    </row>
    <row r="88" spans="1:11" ht="63.75" x14ac:dyDescent="0.2">
      <c r="A88" s="713">
        <v>7</v>
      </c>
      <c r="B88" s="714" t="s">
        <v>80</v>
      </c>
      <c r="C88" s="713"/>
      <c r="D88" s="148" t="s">
        <v>14</v>
      </c>
      <c r="E88" s="149">
        <v>30</v>
      </c>
      <c r="F88" s="150">
        <v>0</v>
      </c>
      <c r="G88" s="148">
        <v>8</v>
      </c>
      <c r="H88" s="150">
        <f t="shared" si="6"/>
        <v>0</v>
      </c>
      <c r="I88" s="150">
        <f t="shared" si="7"/>
        <v>0</v>
      </c>
      <c r="J88" s="613">
        <f t="shared" si="8"/>
        <v>0</v>
      </c>
      <c r="K88" s="715"/>
    </row>
    <row r="89" spans="1:11" ht="63.75" x14ac:dyDescent="0.2">
      <c r="A89" s="164">
        <v>8</v>
      </c>
      <c r="B89" s="169" t="s">
        <v>81</v>
      </c>
      <c r="C89" s="164"/>
      <c r="D89" s="720" t="s">
        <v>14</v>
      </c>
      <c r="E89" s="721">
        <v>30</v>
      </c>
      <c r="F89" s="129">
        <v>0</v>
      </c>
      <c r="G89" s="720">
        <v>8</v>
      </c>
      <c r="H89" s="129">
        <f t="shared" si="6"/>
        <v>0</v>
      </c>
      <c r="I89" s="129">
        <f t="shared" si="7"/>
        <v>0</v>
      </c>
      <c r="J89" s="129">
        <f t="shared" si="8"/>
        <v>0</v>
      </c>
      <c r="K89" s="165"/>
    </row>
    <row r="90" spans="1:11" x14ac:dyDescent="0.2">
      <c r="A90" s="125"/>
      <c r="B90" s="81"/>
      <c r="C90" s="125"/>
      <c r="D90" s="716"/>
      <c r="E90" s="717"/>
      <c r="F90" s="157" t="s">
        <v>19</v>
      </c>
      <c r="G90" s="722"/>
      <c r="H90" s="96">
        <f>SUM(H85:H89)</f>
        <v>0</v>
      </c>
      <c r="I90" s="97">
        <f>SUM(I85:I89)</f>
        <v>0</v>
      </c>
      <c r="J90" s="97">
        <f>SUM(J85:J89)</f>
        <v>0</v>
      </c>
      <c r="K90" s="81"/>
    </row>
    <row r="91" spans="1:11" x14ac:dyDescent="0.2">
      <c r="A91" s="125"/>
      <c r="B91" s="81"/>
      <c r="C91" s="125"/>
      <c r="D91" s="716"/>
      <c r="E91" s="717"/>
      <c r="F91" s="718"/>
      <c r="G91" s="719"/>
      <c r="H91" s="672"/>
      <c r="I91" s="630"/>
      <c r="J91" s="630"/>
      <c r="K91" s="81"/>
    </row>
    <row r="92" spans="1:11" x14ac:dyDescent="0.2">
      <c r="A92" s="160"/>
      <c r="B92" s="51" t="s">
        <v>453</v>
      </c>
      <c r="C92" s="161"/>
      <c r="D92" s="161"/>
      <c r="E92" s="162"/>
      <c r="F92" s="163"/>
      <c r="G92" s="161"/>
      <c r="H92" s="163"/>
      <c r="I92" s="163"/>
      <c r="J92" s="163"/>
    </row>
    <row r="93" spans="1:11" ht="33.75" x14ac:dyDescent="0.2">
      <c r="A93" s="160" t="s">
        <v>1</v>
      </c>
      <c r="B93" s="16" t="s">
        <v>2</v>
      </c>
      <c r="C93" s="18" t="s">
        <v>3</v>
      </c>
      <c r="D93" s="16" t="s">
        <v>4</v>
      </c>
      <c r="E93" s="19" t="s">
        <v>5</v>
      </c>
      <c r="F93" s="20" t="s">
        <v>6</v>
      </c>
      <c r="G93" s="16" t="s">
        <v>7</v>
      </c>
      <c r="H93" s="139" t="s">
        <v>8</v>
      </c>
      <c r="I93" s="139" t="s">
        <v>9</v>
      </c>
      <c r="J93" s="139" t="s">
        <v>10</v>
      </c>
      <c r="K93" s="24" t="s">
        <v>11</v>
      </c>
    </row>
    <row r="94" spans="1:11" x14ac:dyDescent="0.2">
      <c r="A94" s="164">
        <v>1</v>
      </c>
      <c r="B94" s="165" t="s">
        <v>75</v>
      </c>
      <c r="C94" s="164"/>
      <c r="D94" s="720" t="s">
        <v>14</v>
      </c>
      <c r="E94" s="721">
        <v>4000</v>
      </c>
      <c r="F94" s="612">
        <v>0</v>
      </c>
      <c r="G94" s="148">
        <v>8</v>
      </c>
      <c r="H94" s="150">
        <f t="shared" ref="H94:H95" si="9">E94*F94</f>
        <v>0</v>
      </c>
      <c r="I94" s="150">
        <f t="shared" ref="I94:I95" si="10">H94*0.08</f>
        <v>0</v>
      </c>
      <c r="J94" s="613">
        <f t="shared" ref="J94:J95" si="11">H94+I94</f>
        <v>0</v>
      </c>
      <c r="K94" s="165"/>
    </row>
    <row r="95" spans="1:11" x14ac:dyDescent="0.2">
      <c r="A95" s="164">
        <v>2</v>
      </c>
      <c r="B95" s="165" t="s">
        <v>76</v>
      </c>
      <c r="C95" s="164"/>
      <c r="D95" s="720" t="s">
        <v>14</v>
      </c>
      <c r="E95" s="721">
        <v>1000</v>
      </c>
      <c r="F95" s="612">
        <v>0</v>
      </c>
      <c r="G95" s="148">
        <v>8</v>
      </c>
      <c r="H95" s="150">
        <f t="shared" si="9"/>
        <v>0</v>
      </c>
      <c r="I95" s="150">
        <f t="shared" si="10"/>
        <v>0</v>
      </c>
      <c r="J95" s="613">
        <f t="shared" si="11"/>
        <v>0</v>
      </c>
      <c r="K95" s="165"/>
    </row>
    <row r="96" spans="1:11" x14ac:dyDescent="0.2">
      <c r="A96" s="125"/>
      <c r="B96" s="81"/>
      <c r="C96" s="125"/>
      <c r="D96" s="716"/>
      <c r="E96" s="717"/>
      <c r="F96" s="157" t="s">
        <v>19</v>
      </c>
      <c r="G96" s="722"/>
      <c r="H96" s="96">
        <f>SUM(H89:H95)</f>
        <v>0</v>
      </c>
      <c r="I96" s="97">
        <f>SUM(I89:I95)</f>
        <v>0</v>
      </c>
      <c r="J96" s="97">
        <f>SUM(J89:J95)</f>
        <v>0</v>
      </c>
      <c r="K96" s="81"/>
    </row>
    <row r="97" spans="1:11" x14ac:dyDescent="0.2">
      <c r="A97" s="125"/>
      <c r="C97" s="125"/>
      <c r="D97" s="716"/>
      <c r="E97" s="717"/>
      <c r="F97" s="718"/>
      <c r="G97" s="719"/>
      <c r="H97" s="672"/>
      <c r="I97" s="630"/>
      <c r="J97" s="630"/>
      <c r="K97" s="81"/>
    </row>
    <row r="98" spans="1:11" x14ac:dyDescent="0.2">
      <c r="A98" s="125"/>
      <c r="B98" s="81"/>
      <c r="C98" s="125"/>
      <c r="D98" s="125"/>
      <c r="E98" s="158"/>
      <c r="F98" s="159"/>
      <c r="G98" s="125"/>
      <c r="H98" s="159"/>
      <c r="I98" s="159"/>
      <c r="J98" s="159"/>
    </row>
    <row r="99" spans="1:11" x14ac:dyDescent="0.2">
      <c r="A99" s="160"/>
      <c r="B99" s="7" t="s">
        <v>82</v>
      </c>
      <c r="C99" s="161"/>
      <c r="D99" s="161"/>
      <c r="E99" s="162"/>
      <c r="F99" s="163"/>
      <c r="G99" s="161"/>
      <c r="H99" s="163"/>
      <c r="I99" s="163"/>
      <c r="J99" s="163"/>
    </row>
    <row r="100" spans="1:11" ht="33.75" x14ac:dyDescent="0.2">
      <c r="A100" s="16" t="s">
        <v>1</v>
      </c>
      <c r="B100" s="16" t="s">
        <v>2</v>
      </c>
      <c r="C100" s="18" t="s">
        <v>3</v>
      </c>
      <c r="D100" s="16" t="s">
        <v>4</v>
      </c>
      <c r="E100" s="19" t="s">
        <v>5</v>
      </c>
      <c r="F100" s="20" t="s">
        <v>6</v>
      </c>
      <c r="G100" s="16" t="s">
        <v>7</v>
      </c>
      <c r="H100" s="139" t="s">
        <v>8</v>
      </c>
      <c r="I100" s="139" t="s">
        <v>9</v>
      </c>
      <c r="J100" s="139" t="s">
        <v>10</v>
      </c>
      <c r="K100" s="24" t="s">
        <v>11</v>
      </c>
    </row>
    <row r="101" spans="1:11" x14ac:dyDescent="0.2">
      <c r="A101" s="140">
        <v>1</v>
      </c>
      <c r="B101" s="124" t="s">
        <v>83</v>
      </c>
      <c r="C101" s="140"/>
      <c r="D101" s="723" t="s">
        <v>14</v>
      </c>
      <c r="E101" s="721">
        <v>20</v>
      </c>
      <c r="F101" s="129">
        <v>0</v>
      </c>
      <c r="G101" s="724">
        <v>8</v>
      </c>
      <c r="H101" s="150">
        <f t="shared" ref="H101:H107" si="12">E101*F101</f>
        <v>0</v>
      </c>
      <c r="I101" s="150">
        <f t="shared" ref="I101:I107" si="13">H101*0.08</f>
        <v>0</v>
      </c>
      <c r="J101" s="613">
        <f t="shared" ref="J101:J107" si="14">H101+I101</f>
        <v>0</v>
      </c>
      <c r="K101" s="124"/>
    </row>
    <row r="102" spans="1:11" x14ac:dyDescent="0.2">
      <c r="A102" s="140">
        <v>2</v>
      </c>
      <c r="B102" s="124" t="s">
        <v>84</v>
      </c>
      <c r="C102" s="140"/>
      <c r="D102" s="723" t="s">
        <v>14</v>
      </c>
      <c r="E102" s="721">
        <v>10</v>
      </c>
      <c r="F102" s="129">
        <v>0</v>
      </c>
      <c r="G102" s="724">
        <v>8</v>
      </c>
      <c r="H102" s="150">
        <f t="shared" si="12"/>
        <v>0</v>
      </c>
      <c r="I102" s="150">
        <f t="shared" si="13"/>
        <v>0</v>
      </c>
      <c r="J102" s="613">
        <f t="shared" si="14"/>
        <v>0</v>
      </c>
      <c r="K102" s="124"/>
    </row>
    <row r="103" spans="1:11" x14ac:dyDescent="0.2">
      <c r="A103" s="140">
        <v>3</v>
      </c>
      <c r="B103" s="124" t="s">
        <v>85</v>
      </c>
      <c r="C103" s="140"/>
      <c r="D103" s="723" t="s">
        <v>14</v>
      </c>
      <c r="E103" s="721">
        <v>30</v>
      </c>
      <c r="F103" s="129">
        <v>0</v>
      </c>
      <c r="G103" s="724">
        <v>8</v>
      </c>
      <c r="H103" s="150">
        <f t="shared" si="12"/>
        <v>0</v>
      </c>
      <c r="I103" s="150">
        <f t="shared" si="13"/>
        <v>0</v>
      </c>
      <c r="J103" s="613">
        <f t="shared" si="14"/>
        <v>0</v>
      </c>
      <c r="K103" s="124"/>
    </row>
    <row r="104" spans="1:11" x14ac:dyDescent="0.2">
      <c r="A104" s="140">
        <v>4</v>
      </c>
      <c r="B104" s="124" t="s">
        <v>86</v>
      </c>
      <c r="C104" s="140"/>
      <c r="D104" s="723" t="s">
        <v>14</v>
      </c>
      <c r="E104" s="721">
        <v>20</v>
      </c>
      <c r="F104" s="129">
        <v>0</v>
      </c>
      <c r="G104" s="724">
        <v>8</v>
      </c>
      <c r="H104" s="150">
        <f t="shared" si="12"/>
        <v>0</v>
      </c>
      <c r="I104" s="150">
        <f>H104*0.08</f>
        <v>0</v>
      </c>
      <c r="J104" s="613">
        <f>H104+I104</f>
        <v>0</v>
      </c>
      <c r="K104" s="124"/>
    </row>
    <row r="105" spans="1:11" x14ac:dyDescent="0.2">
      <c r="A105" s="140">
        <v>5</v>
      </c>
      <c r="B105" s="124" t="s">
        <v>87</v>
      </c>
      <c r="C105" s="140"/>
      <c r="D105" s="723" t="s">
        <v>14</v>
      </c>
      <c r="E105" s="721">
        <v>20</v>
      </c>
      <c r="F105" s="129">
        <v>0</v>
      </c>
      <c r="G105" s="724">
        <v>8</v>
      </c>
      <c r="H105" s="150">
        <f t="shared" si="12"/>
        <v>0</v>
      </c>
      <c r="I105" s="150">
        <f t="shared" si="13"/>
        <v>0</v>
      </c>
      <c r="J105" s="613">
        <f t="shared" si="14"/>
        <v>0</v>
      </c>
      <c r="K105" s="124"/>
    </row>
    <row r="106" spans="1:11" ht="36" x14ac:dyDescent="0.2">
      <c r="A106" s="140">
        <v>6</v>
      </c>
      <c r="B106" s="124" t="s">
        <v>88</v>
      </c>
      <c r="C106" s="309"/>
      <c r="D106" s="723" t="s">
        <v>14</v>
      </c>
      <c r="E106" s="721">
        <v>80</v>
      </c>
      <c r="F106" s="129">
        <v>0</v>
      </c>
      <c r="G106" s="724">
        <v>8</v>
      </c>
      <c r="H106" s="150">
        <f t="shared" si="12"/>
        <v>0</v>
      </c>
      <c r="I106" s="150">
        <f t="shared" si="13"/>
        <v>0</v>
      </c>
      <c r="J106" s="613">
        <f t="shared" si="14"/>
        <v>0</v>
      </c>
      <c r="K106" s="358">
        <v>1</v>
      </c>
    </row>
    <row r="107" spans="1:11" ht="144" x14ac:dyDescent="0.2">
      <c r="A107" s="140">
        <v>7</v>
      </c>
      <c r="B107" s="614" t="s">
        <v>89</v>
      </c>
      <c r="C107" s="140"/>
      <c r="D107" s="723" t="s">
        <v>14</v>
      </c>
      <c r="E107" s="721">
        <v>15</v>
      </c>
      <c r="F107" s="129">
        <v>0</v>
      </c>
      <c r="G107" s="724">
        <v>8</v>
      </c>
      <c r="H107" s="150">
        <f t="shared" si="12"/>
        <v>0</v>
      </c>
      <c r="I107" s="150">
        <f t="shared" si="13"/>
        <v>0</v>
      </c>
      <c r="J107" s="613">
        <f t="shared" si="14"/>
        <v>0</v>
      </c>
      <c r="K107" s="124"/>
    </row>
    <row r="108" spans="1:11" x14ac:dyDescent="0.2">
      <c r="A108" s="140"/>
      <c r="B108" s="140"/>
      <c r="C108" s="140"/>
      <c r="D108" s="140"/>
      <c r="E108" s="725"/>
      <c r="F108" s="726" t="s">
        <v>19</v>
      </c>
      <c r="G108" s="615"/>
      <c r="H108" s="76">
        <f>SUM(H101:H107)</f>
        <v>0</v>
      </c>
      <c r="I108" s="77">
        <f>SUM(I101:I107)</f>
        <v>0</v>
      </c>
      <c r="J108" s="77">
        <f>SUM(J101:J107)</f>
        <v>0</v>
      </c>
      <c r="K108" s="124"/>
    </row>
    <row r="109" spans="1:11" s="125" customFormat="1" x14ac:dyDescent="0.2">
      <c r="A109" s="154"/>
      <c r="B109" s="170"/>
      <c r="C109" s="154"/>
      <c r="D109" s="154"/>
      <c r="E109" s="155"/>
      <c r="F109" s="171"/>
      <c r="G109" s="154"/>
      <c r="H109" s="171"/>
      <c r="I109" s="171"/>
      <c r="J109" s="171"/>
      <c r="K109" s="81"/>
    </row>
    <row r="111" spans="1:11" s="15" customFormat="1" ht="12" x14ac:dyDescent="0.2">
      <c r="A111" s="6"/>
      <c r="B111" s="7" t="s">
        <v>90</v>
      </c>
      <c r="C111" s="175"/>
      <c r="D111" s="175"/>
      <c r="E111" s="176"/>
      <c r="F111" s="10"/>
      <c r="G111" s="11"/>
      <c r="H111" s="12"/>
      <c r="I111" s="13"/>
      <c r="J111" s="12"/>
      <c r="K111" s="14"/>
    </row>
    <row r="112" spans="1:11" s="70" customFormat="1" ht="33.75" x14ac:dyDescent="0.2">
      <c r="A112" s="16" t="s">
        <v>1</v>
      </c>
      <c r="B112" s="17" t="s">
        <v>2</v>
      </c>
      <c r="C112" s="18" t="s">
        <v>3</v>
      </c>
      <c r="D112" s="16" t="s">
        <v>4</v>
      </c>
      <c r="E112" s="19" t="s">
        <v>5</v>
      </c>
      <c r="F112" s="20" t="s">
        <v>6</v>
      </c>
      <c r="G112" s="21" t="s">
        <v>7</v>
      </c>
      <c r="H112" s="22" t="s">
        <v>8</v>
      </c>
      <c r="I112" s="23" t="s">
        <v>9</v>
      </c>
      <c r="J112" s="23" t="s">
        <v>10</v>
      </c>
      <c r="K112" s="24" t="s">
        <v>11</v>
      </c>
    </row>
    <row r="113" spans="1:11" s="15" customFormat="1" ht="23.85" customHeight="1" x14ac:dyDescent="0.2">
      <c r="A113" s="177" t="s">
        <v>12</v>
      </c>
      <c r="B113" s="178" t="s">
        <v>91</v>
      </c>
      <c r="C113" s="179"/>
      <c r="D113" s="180" t="s">
        <v>92</v>
      </c>
      <c r="E113" s="181">
        <v>20</v>
      </c>
      <c r="F113" s="182">
        <v>0</v>
      </c>
      <c r="G113" s="183">
        <v>8</v>
      </c>
      <c r="H113" s="166">
        <f t="shared" ref="H113:H119" si="15">E113*F113</f>
        <v>0</v>
      </c>
      <c r="I113" s="166">
        <f t="shared" ref="I113:I119" si="16">H113*0.08</f>
        <v>0</v>
      </c>
      <c r="J113" s="167">
        <f t="shared" ref="J113:J119" si="17">H113+I113</f>
        <v>0</v>
      </c>
      <c r="K113" s="179"/>
    </row>
    <row r="114" spans="1:11" s="15" customFormat="1" ht="23.85" customHeight="1" x14ac:dyDescent="0.2">
      <c r="A114" s="177" t="s">
        <v>15</v>
      </c>
      <c r="B114" s="178" t="s">
        <v>93</v>
      </c>
      <c r="C114" s="179"/>
      <c r="D114" s="180" t="s">
        <v>92</v>
      </c>
      <c r="E114" s="181">
        <v>50</v>
      </c>
      <c r="F114" s="182">
        <v>0</v>
      </c>
      <c r="G114" s="183">
        <v>8</v>
      </c>
      <c r="H114" s="166">
        <f t="shared" si="15"/>
        <v>0</v>
      </c>
      <c r="I114" s="166">
        <f t="shared" si="16"/>
        <v>0</v>
      </c>
      <c r="J114" s="167">
        <f t="shared" si="17"/>
        <v>0</v>
      </c>
      <c r="K114" s="179"/>
    </row>
    <row r="115" spans="1:11" s="15" customFormat="1" ht="23.85" customHeight="1" x14ac:dyDescent="0.2">
      <c r="A115" s="184" t="s">
        <v>17</v>
      </c>
      <c r="B115" s="185" t="s">
        <v>94</v>
      </c>
      <c r="C115" s="179"/>
      <c r="D115" s="186" t="s">
        <v>92</v>
      </c>
      <c r="E115" s="181">
        <v>40</v>
      </c>
      <c r="F115" s="182">
        <v>0</v>
      </c>
      <c r="G115" s="187">
        <v>8</v>
      </c>
      <c r="H115" s="166">
        <f t="shared" si="15"/>
        <v>0</v>
      </c>
      <c r="I115" s="166">
        <f t="shared" si="16"/>
        <v>0</v>
      </c>
      <c r="J115" s="167">
        <f t="shared" si="17"/>
        <v>0</v>
      </c>
      <c r="K115" s="179"/>
    </row>
    <row r="116" spans="1:11" s="15" customFormat="1" ht="23.85" customHeight="1" x14ac:dyDescent="0.2">
      <c r="A116" s="184" t="s">
        <v>64</v>
      </c>
      <c r="B116" s="188" t="s">
        <v>95</v>
      </c>
      <c r="C116" s="179"/>
      <c r="D116" s="189" t="s">
        <v>92</v>
      </c>
      <c r="E116" s="181">
        <v>50</v>
      </c>
      <c r="F116" s="182">
        <v>0</v>
      </c>
      <c r="G116" s="190">
        <v>8</v>
      </c>
      <c r="H116" s="166">
        <f t="shared" si="15"/>
        <v>0</v>
      </c>
      <c r="I116" s="166">
        <f t="shared" si="16"/>
        <v>0</v>
      </c>
      <c r="J116" s="167">
        <f t="shared" si="17"/>
        <v>0</v>
      </c>
      <c r="K116" s="179"/>
    </row>
    <row r="117" spans="1:11" s="15" customFormat="1" ht="23.85" customHeight="1" x14ac:dyDescent="0.2">
      <c r="A117" s="184" t="s">
        <v>96</v>
      </c>
      <c r="B117" s="188" t="s">
        <v>97</v>
      </c>
      <c r="C117" s="179"/>
      <c r="D117" s="189" t="s">
        <v>92</v>
      </c>
      <c r="E117" s="181">
        <v>40</v>
      </c>
      <c r="F117" s="182">
        <v>0</v>
      </c>
      <c r="G117" s="190">
        <v>8</v>
      </c>
      <c r="H117" s="166">
        <f t="shared" si="15"/>
        <v>0</v>
      </c>
      <c r="I117" s="166">
        <f t="shared" si="16"/>
        <v>0</v>
      </c>
      <c r="J117" s="167">
        <f t="shared" si="17"/>
        <v>0</v>
      </c>
      <c r="K117" s="179"/>
    </row>
    <row r="118" spans="1:11" s="15" customFormat="1" ht="23.85" customHeight="1" x14ac:dyDescent="0.2">
      <c r="A118" s="191" t="s">
        <v>98</v>
      </c>
      <c r="B118" s="192" t="s">
        <v>99</v>
      </c>
      <c r="C118" s="179"/>
      <c r="D118" s="193" t="s">
        <v>92</v>
      </c>
      <c r="E118" s="181">
        <v>50</v>
      </c>
      <c r="F118" s="182">
        <v>0</v>
      </c>
      <c r="G118" s="194">
        <v>8</v>
      </c>
      <c r="H118" s="166">
        <f t="shared" si="15"/>
        <v>0</v>
      </c>
      <c r="I118" s="166">
        <f t="shared" si="16"/>
        <v>0</v>
      </c>
      <c r="J118" s="167">
        <f t="shared" si="17"/>
        <v>0</v>
      </c>
      <c r="K118" s="179"/>
    </row>
    <row r="119" spans="1:11" s="15" customFormat="1" ht="22.5" x14ac:dyDescent="0.2">
      <c r="A119" s="177" t="s">
        <v>100</v>
      </c>
      <c r="B119" s="178" t="s">
        <v>101</v>
      </c>
      <c r="C119" s="179"/>
      <c r="D119" s="180" t="s">
        <v>92</v>
      </c>
      <c r="E119" s="181">
        <v>50</v>
      </c>
      <c r="F119" s="182">
        <v>0</v>
      </c>
      <c r="G119" s="183">
        <v>8</v>
      </c>
      <c r="H119" s="166">
        <f t="shared" si="15"/>
        <v>0</v>
      </c>
      <c r="I119" s="166">
        <f t="shared" si="16"/>
        <v>0</v>
      </c>
      <c r="J119" s="167">
        <f t="shared" si="17"/>
        <v>0</v>
      </c>
      <c r="K119" s="179"/>
    </row>
    <row r="120" spans="1:11" s="15" customFormat="1" ht="12" x14ac:dyDescent="0.2">
      <c r="A120" s="6"/>
      <c r="B120" s="195"/>
      <c r="C120" s="46"/>
      <c r="D120" s="47"/>
      <c r="E120" s="9"/>
      <c r="F120" s="132" t="s">
        <v>19</v>
      </c>
      <c r="G120" s="132"/>
      <c r="H120" s="133">
        <f>SUM(H113:H119)</f>
        <v>0</v>
      </c>
      <c r="I120" s="134">
        <f>SUM(I113:I119)</f>
        <v>0</v>
      </c>
      <c r="J120" s="134">
        <f>SUM(J113:J119)</f>
        <v>0</v>
      </c>
      <c r="K120" s="34"/>
    </row>
    <row r="121" spans="1:11" s="15" customFormat="1" ht="12" x14ac:dyDescent="0.2">
      <c r="A121" s="6"/>
      <c r="B121" s="8"/>
      <c r="C121" s="8"/>
      <c r="D121" s="8"/>
      <c r="E121" s="176"/>
      <c r="F121" s="10"/>
      <c r="G121" s="78"/>
      <c r="H121" s="78"/>
      <c r="I121" s="13"/>
      <c r="J121" s="12"/>
      <c r="K121" s="14"/>
    </row>
    <row r="122" spans="1:11" s="15" customFormat="1" ht="12" x14ac:dyDescent="0.2">
      <c r="A122" s="6"/>
      <c r="B122" s="7" t="s">
        <v>102</v>
      </c>
      <c r="C122" s="196"/>
      <c r="D122" s="196"/>
      <c r="E122" s="197"/>
      <c r="F122" s="198"/>
      <c r="G122" s="199"/>
      <c r="H122" s="200"/>
      <c r="I122" s="201"/>
      <c r="J122" s="200"/>
      <c r="K122" s="202"/>
    </row>
    <row r="123" spans="1:11" s="70" customFormat="1" ht="33.75" x14ac:dyDescent="0.2">
      <c r="A123" s="16" t="s">
        <v>1</v>
      </c>
      <c r="B123" s="17" t="s">
        <v>2</v>
      </c>
      <c r="C123" s="18" t="s">
        <v>3</v>
      </c>
      <c r="D123" s="16" t="s">
        <v>4</v>
      </c>
      <c r="E123" s="19" t="s">
        <v>5</v>
      </c>
      <c r="F123" s="20" t="s">
        <v>6</v>
      </c>
      <c r="G123" s="21" t="s">
        <v>7</v>
      </c>
      <c r="H123" s="22" t="s">
        <v>8</v>
      </c>
      <c r="I123" s="23" t="s">
        <v>9</v>
      </c>
      <c r="J123" s="23" t="s">
        <v>10</v>
      </c>
      <c r="K123" s="24" t="s">
        <v>11</v>
      </c>
    </row>
    <row r="124" spans="1:11" s="15" customFormat="1" ht="76.5" x14ac:dyDescent="0.2">
      <c r="A124" s="177">
        <v>1</v>
      </c>
      <c r="B124" s="203" t="s">
        <v>103</v>
      </c>
      <c r="C124" s="204"/>
      <c r="D124" s="205" t="s">
        <v>14</v>
      </c>
      <c r="E124" s="181">
        <v>50</v>
      </c>
      <c r="F124" s="182">
        <v>0</v>
      </c>
      <c r="G124" s="206">
        <v>0.08</v>
      </c>
      <c r="H124" s="207">
        <f t="shared" ref="H124:H131" si="18">E124*F124</f>
        <v>0</v>
      </c>
      <c r="I124" s="207">
        <f>H124*0.08</f>
        <v>0</v>
      </c>
      <c r="J124" s="208">
        <f>H124+I124</f>
        <v>0</v>
      </c>
      <c r="K124" s="209"/>
    </row>
    <row r="125" spans="1:11" s="15" customFormat="1" ht="76.5" x14ac:dyDescent="0.2">
      <c r="A125" s="177">
        <v>2</v>
      </c>
      <c r="B125" s="203" t="s">
        <v>104</v>
      </c>
      <c r="C125" s="204"/>
      <c r="D125" s="205" t="s">
        <v>14</v>
      </c>
      <c r="E125" s="181">
        <v>50</v>
      </c>
      <c r="F125" s="182">
        <v>0</v>
      </c>
      <c r="G125" s="206">
        <v>0.08</v>
      </c>
      <c r="H125" s="207">
        <f t="shared" si="18"/>
        <v>0</v>
      </c>
      <c r="I125" s="207">
        <f t="shared" ref="I125:I131" si="19">H125*0.08</f>
        <v>0</v>
      </c>
      <c r="J125" s="208">
        <f t="shared" ref="J125:J131" si="20">H125+I125</f>
        <v>0</v>
      </c>
      <c r="K125" s="209"/>
    </row>
    <row r="126" spans="1:11" s="15" customFormat="1" ht="76.5" x14ac:dyDescent="0.2">
      <c r="A126" s="177">
        <v>3</v>
      </c>
      <c r="B126" s="203" t="s">
        <v>105</v>
      </c>
      <c r="C126" s="204"/>
      <c r="D126" s="205" t="s">
        <v>14</v>
      </c>
      <c r="E126" s="181">
        <v>50</v>
      </c>
      <c r="F126" s="182">
        <v>0</v>
      </c>
      <c r="G126" s="206">
        <v>0.08</v>
      </c>
      <c r="H126" s="207">
        <f t="shared" si="18"/>
        <v>0</v>
      </c>
      <c r="I126" s="207">
        <f t="shared" si="19"/>
        <v>0</v>
      </c>
      <c r="J126" s="208">
        <f t="shared" si="20"/>
        <v>0</v>
      </c>
      <c r="K126" s="209"/>
    </row>
    <row r="127" spans="1:11" s="15" customFormat="1" ht="38.25" x14ac:dyDescent="0.2">
      <c r="A127" s="177">
        <v>4</v>
      </c>
      <c r="B127" s="203" t="s">
        <v>106</v>
      </c>
      <c r="C127" s="204"/>
      <c r="D127" s="205" t="s">
        <v>14</v>
      </c>
      <c r="E127" s="181">
        <v>50</v>
      </c>
      <c r="F127" s="182">
        <v>0</v>
      </c>
      <c r="G127" s="206">
        <v>0.08</v>
      </c>
      <c r="H127" s="207">
        <f t="shared" si="18"/>
        <v>0</v>
      </c>
      <c r="I127" s="207">
        <f t="shared" si="19"/>
        <v>0</v>
      </c>
      <c r="J127" s="208">
        <f t="shared" si="20"/>
        <v>0</v>
      </c>
      <c r="K127" s="209"/>
    </row>
    <row r="128" spans="1:11" s="15" customFormat="1" ht="76.5" x14ac:dyDescent="0.2">
      <c r="A128" s="177">
        <v>5</v>
      </c>
      <c r="B128" s="203" t="s">
        <v>107</v>
      </c>
      <c r="C128" s="204"/>
      <c r="D128" s="205" t="s">
        <v>14</v>
      </c>
      <c r="E128" s="181">
        <v>50</v>
      </c>
      <c r="F128" s="182">
        <v>0</v>
      </c>
      <c r="G128" s="206">
        <v>0.08</v>
      </c>
      <c r="H128" s="207">
        <f t="shared" si="18"/>
        <v>0</v>
      </c>
      <c r="I128" s="207">
        <f t="shared" si="19"/>
        <v>0</v>
      </c>
      <c r="J128" s="208">
        <f t="shared" si="20"/>
        <v>0</v>
      </c>
      <c r="K128" s="209"/>
    </row>
    <row r="129" spans="1:11" s="15" customFormat="1" ht="89.25" x14ac:dyDescent="0.2">
      <c r="A129" s="177">
        <v>6</v>
      </c>
      <c r="B129" s="203" t="s">
        <v>108</v>
      </c>
      <c r="C129" s="204"/>
      <c r="D129" s="205" t="s">
        <v>14</v>
      </c>
      <c r="E129" s="181">
        <v>30</v>
      </c>
      <c r="F129" s="182">
        <v>0</v>
      </c>
      <c r="G129" s="206">
        <v>0.08</v>
      </c>
      <c r="H129" s="207">
        <f t="shared" si="18"/>
        <v>0</v>
      </c>
      <c r="I129" s="207">
        <f t="shared" si="19"/>
        <v>0</v>
      </c>
      <c r="J129" s="208">
        <f t="shared" si="20"/>
        <v>0</v>
      </c>
      <c r="K129" s="209"/>
    </row>
    <row r="130" spans="1:11" s="15" customFormat="1" ht="89.25" x14ac:dyDescent="0.2">
      <c r="A130" s="177">
        <v>7</v>
      </c>
      <c r="B130" s="203" t="s">
        <v>442</v>
      </c>
      <c r="C130" s="204"/>
      <c r="D130" s="205" t="s">
        <v>14</v>
      </c>
      <c r="E130" s="181">
        <v>1500</v>
      </c>
      <c r="F130" s="182">
        <v>0</v>
      </c>
      <c r="G130" s="206">
        <v>0.08</v>
      </c>
      <c r="H130" s="207">
        <f t="shared" ref="H130" si="21">E130*F130</f>
        <v>0</v>
      </c>
      <c r="I130" s="207">
        <f t="shared" ref="I130" si="22">H130*0.08</f>
        <v>0</v>
      </c>
      <c r="J130" s="208">
        <f t="shared" ref="J130" si="23">H130+I130</f>
        <v>0</v>
      </c>
      <c r="K130" s="209"/>
    </row>
    <row r="131" spans="1:11" s="15" customFormat="1" ht="89.25" x14ac:dyDescent="0.2">
      <c r="A131" s="177">
        <v>8</v>
      </c>
      <c r="B131" s="203" t="s">
        <v>109</v>
      </c>
      <c r="C131" s="204"/>
      <c r="D131" s="205" t="s">
        <v>14</v>
      </c>
      <c r="E131" s="181">
        <v>50</v>
      </c>
      <c r="F131" s="182">
        <v>0</v>
      </c>
      <c r="G131" s="206">
        <v>0.08</v>
      </c>
      <c r="H131" s="207">
        <f t="shared" si="18"/>
        <v>0</v>
      </c>
      <c r="I131" s="207">
        <f t="shared" si="19"/>
        <v>0</v>
      </c>
      <c r="J131" s="208">
        <f t="shared" si="20"/>
        <v>0</v>
      </c>
      <c r="K131" s="209"/>
    </row>
    <row r="132" spans="1:11" s="15" customFormat="1" ht="16.5" customHeight="1" x14ac:dyDescent="0.2">
      <c r="A132" s="210"/>
      <c r="B132" s="211"/>
      <c r="C132" s="211"/>
      <c r="D132" s="212"/>
      <c r="E132" s="213"/>
      <c r="F132" s="214" t="s">
        <v>110</v>
      </c>
      <c r="G132" s="215"/>
      <c r="H132" s="216">
        <f>SUM(H124:H131)</f>
        <v>0</v>
      </c>
      <c r="I132" s="216">
        <f>SUM(I124:I131)</f>
        <v>0</v>
      </c>
      <c r="J132" s="216">
        <f>SUM(J124:J131)</f>
        <v>0</v>
      </c>
      <c r="K132" s="209"/>
    </row>
    <row r="133" spans="1:11" s="15" customFormat="1" ht="23.25" customHeight="1" x14ac:dyDescent="0.2">
      <c r="A133" s="217"/>
      <c r="B133" s="195"/>
      <c r="C133" s="195"/>
      <c r="D133" s="212"/>
      <c r="E133" s="213"/>
      <c r="F133" s="11"/>
      <c r="G133" s="218"/>
      <c r="H133" s="13"/>
      <c r="I133" s="13"/>
      <c r="J133" s="13"/>
      <c r="K133" s="14"/>
    </row>
    <row r="134" spans="1:11" s="15" customFormat="1" ht="23.25" customHeight="1" x14ac:dyDescent="0.2">
      <c r="A134" s="6"/>
      <c r="B134" s="7" t="s">
        <v>111</v>
      </c>
      <c r="C134" s="46"/>
      <c r="D134" s="46"/>
      <c r="E134" s="52"/>
      <c r="F134" s="10"/>
      <c r="G134" s="11"/>
      <c r="H134" s="12"/>
      <c r="I134" s="13"/>
      <c r="J134" s="12"/>
      <c r="K134" s="14"/>
    </row>
    <row r="135" spans="1:11" s="15" customFormat="1" ht="34.5" customHeight="1" x14ac:dyDescent="0.2">
      <c r="A135" s="16" t="s">
        <v>1</v>
      </c>
      <c r="B135" s="17" t="s">
        <v>2</v>
      </c>
      <c r="C135" s="18" t="s">
        <v>3</v>
      </c>
      <c r="D135" s="16" t="s">
        <v>4</v>
      </c>
      <c r="E135" s="19" t="s">
        <v>5</v>
      </c>
      <c r="F135" s="20" t="s">
        <v>6</v>
      </c>
      <c r="G135" s="21" t="s">
        <v>7</v>
      </c>
      <c r="H135" s="22" t="s">
        <v>8</v>
      </c>
      <c r="I135" s="23" t="s">
        <v>9</v>
      </c>
      <c r="J135" s="23" t="s">
        <v>10</v>
      </c>
      <c r="K135" s="24" t="s">
        <v>11</v>
      </c>
    </row>
    <row r="136" spans="1:11" s="15" customFormat="1" ht="12" x14ac:dyDescent="0.2">
      <c r="A136" s="219">
        <v>1</v>
      </c>
      <c r="B136" s="220" t="s">
        <v>112</v>
      </c>
      <c r="C136" s="220"/>
      <c r="D136" s="221" t="s">
        <v>49</v>
      </c>
      <c r="E136" s="222">
        <v>760</v>
      </c>
      <c r="F136" s="182">
        <v>0</v>
      </c>
      <c r="G136" s="190">
        <v>8</v>
      </c>
      <c r="H136" s="166">
        <f>E136*F136</f>
        <v>0</v>
      </c>
      <c r="I136" s="166">
        <f>H136*0.08</f>
        <v>0</v>
      </c>
      <c r="J136" s="167">
        <f>H136+I136</f>
        <v>0</v>
      </c>
      <c r="K136" s="34">
        <v>1</v>
      </c>
    </row>
    <row r="137" spans="1:11" s="15" customFormat="1" ht="12" x14ac:dyDescent="0.2">
      <c r="A137" s="219">
        <v>2</v>
      </c>
      <c r="B137" s="220" t="s">
        <v>113</v>
      </c>
      <c r="C137" s="220"/>
      <c r="D137" s="221" t="s">
        <v>49</v>
      </c>
      <c r="E137" s="222">
        <v>560</v>
      </c>
      <c r="F137" s="182">
        <v>0</v>
      </c>
      <c r="G137" s="190">
        <v>8</v>
      </c>
      <c r="H137" s="166">
        <f>E137*F137</f>
        <v>0</v>
      </c>
      <c r="I137" s="166">
        <f>H137*0.08</f>
        <v>0</v>
      </c>
      <c r="J137" s="167">
        <f>H137+I137</f>
        <v>0</v>
      </c>
      <c r="K137" s="34">
        <v>1</v>
      </c>
    </row>
    <row r="138" spans="1:11" s="15" customFormat="1" ht="12" x14ac:dyDescent="0.2">
      <c r="A138" s="219">
        <v>3</v>
      </c>
      <c r="B138" s="220" t="s">
        <v>114</v>
      </c>
      <c r="C138" s="220"/>
      <c r="D138" s="221" t="s">
        <v>49</v>
      </c>
      <c r="E138" s="222">
        <v>450</v>
      </c>
      <c r="F138" s="182">
        <v>0</v>
      </c>
      <c r="G138" s="190">
        <v>8</v>
      </c>
      <c r="H138" s="166">
        <f>E138*F138</f>
        <v>0</v>
      </c>
      <c r="I138" s="166">
        <f>H138*0.08</f>
        <v>0</v>
      </c>
      <c r="J138" s="167">
        <f>H138+I138</f>
        <v>0</v>
      </c>
      <c r="K138" s="34">
        <v>1</v>
      </c>
    </row>
    <row r="139" spans="1:11" s="15" customFormat="1" ht="12" x14ac:dyDescent="0.2">
      <c r="A139" s="219">
        <v>4</v>
      </c>
      <c r="B139" s="220" t="s">
        <v>115</v>
      </c>
      <c r="C139" s="220"/>
      <c r="D139" s="221" t="s">
        <v>49</v>
      </c>
      <c r="E139" s="222">
        <v>300</v>
      </c>
      <c r="F139" s="182">
        <v>0</v>
      </c>
      <c r="G139" s="190">
        <v>8</v>
      </c>
      <c r="H139" s="166">
        <f>E139*F139</f>
        <v>0</v>
      </c>
      <c r="I139" s="166">
        <f>H139*0.08</f>
        <v>0</v>
      </c>
      <c r="J139" s="167">
        <f>H139+I139</f>
        <v>0</v>
      </c>
      <c r="K139" s="34">
        <v>1</v>
      </c>
    </row>
    <row r="140" spans="1:11" s="15" customFormat="1" ht="12" x14ac:dyDescent="0.2">
      <c r="A140" s="219">
        <v>5</v>
      </c>
      <c r="B140" s="220" t="s">
        <v>116</v>
      </c>
      <c r="C140" s="220"/>
      <c r="D140" s="221" t="s">
        <v>49</v>
      </c>
      <c r="E140" s="222">
        <v>200</v>
      </c>
      <c r="F140" s="182">
        <v>0</v>
      </c>
      <c r="G140" s="190">
        <v>8</v>
      </c>
      <c r="H140" s="166">
        <f>E140*F140</f>
        <v>0</v>
      </c>
      <c r="I140" s="166">
        <f>H140*0.08</f>
        <v>0</v>
      </c>
      <c r="J140" s="167">
        <f>H140+I140</f>
        <v>0</v>
      </c>
      <c r="K140" s="34">
        <v>1</v>
      </c>
    </row>
    <row r="141" spans="1:11" s="15" customFormat="1" ht="12" x14ac:dyDescent="0.2">
      <c r="A141" s="6"/>
      <c r="B141" s="223"/>
      <c r="C141" s="224"/>
      <c r="D141" s="225"/>
      <c r="E141" s="9"/>
      <c r="F141" s="214" t="s">
        <v>110</v>
      </c>
      <c r="G141" s="132"/>
      <c r="H141" s="133">
        <f>SUM(H136:H140)</f>
        <v>0</v>
      </c>
      <c r="I141" s="134">
        <f>SUM(I136:I140)</f>
        <v>0</v>
      </c>
      <c r="J141" s="134">
        <f>SUM(J136:J140)</f>
        <v>0</v>
      </c>
      <c r="K141" s="34"/>
    </row>
    <row r="142" spans="1:11" s="15" customFormat="1" ht="12" x14ac:dyDescent="0.2">
      <c r="A142" s="6"/>
      <c r="B142" s="223"/>
      <c r="C142" s="224"/>
      <c r="D142" s="225"/>
      <c r="E142" s="9"/>
      <c r="F142" s="78"/>
      <c r="G142" s="78"/>
      <c r="H142" s="79"/>
      <c r="I142" s="80"/>
      <c r="J142" s="80"/>
      <c r="K142" s="14"/>
    </row>
    <row r="143" spans="1:11" s="15" customFormat="1" ht="12" x14ac:dyDescent="0.2">
      <c r="A143" s="6"/>
      <c r="B143" s="7" t="s">
        <v>117</v>
      </c>
      <c r="C143" s="46"/>
      <c r="D143" s="46"/>
      <c r="E143" s="52"/>
      <c r="F143" s="10"/>
      <c r="G143" s="11"/>
      <c r="H143" s="12"/>
      <c r="I143" s="13"/>
      <c r="J143" s="12"/>
      <c r="K143" s="14"/>
    </row>
    <row r="144" spans="1:11" s="15" customFormat="1" ht="33.75" x14ac:dyDescent="0.2">
      <c r="A144" s="16" t="s">
        <v>1</v>
      </c>
      <c r="B144" s="17" t="s">
        <v>2</v>
      </c>
      <c r="C144" s="18" t="s">
        <v>3</v>
      </c>
      <c r="D144" s="16" t="s">
        <v>4</v>
      </c>
      <c r="E144" s="19" t="s">
        <v>5</v>
      </c>
      <c r="F144" s="20" t="s">
        <v>6</v>
      </c>
      <c r="G144" s="21" t="s">
        <v>7</v>
      </c>
      <c r="H144" s="22" t="s">
        <v>8</v>
      </c>
      <c r="I144" s="23" t="s">
        <v>9</v>
      </c>
      <c r="J144" s="23" t="s">
        <v>10</v>
      </c>
      <c r="K144" s="24" t="s">
        <v>11</v>
      </c>
    </row>
    <row r="145" spans="1:11" s="15" customFormat="1" ht="12" x14ac:dyDescent="0.2">
      <c r="A145" s="226">
        <v>1</v>
      </c>
      <c r="B145" s="227" t="s">
        <v>118</v>
      </c>
      <c r="C145" s="228"/>
      <c r="D145" s="229" t="s">
        <v>92</v>
      </c>
      <c r="E145" s="230">
        <v>30</v>
      </c>
      <c r="F145" s="182">
        <v>0</v>
      </c>
      <c r="G145" s="190">
        <v>8</v>
      </c>
      <c r="H145" s="231">
        <f>E145*F145</f>
        <v>0</v>
      </c>
      <c r="I145" s="231">
        <f>H145*0.08</f>
        <v>0</v>
      </c>
      <c r="J145" s="231">
        <f>H145+I145</f>
        <v>0</v>
      </c>
      <c r="K145" s="105"/>
    </row>
    <row r="146" spans="1:11" s="15" customFormat="1" ht="22.5" x14ac:dyDescent="0.2">
      <c r="A146" s="226">
        <v>2</v>
      </c>
      <c r="B146" s="232" t="s">
        <v>441</v>
      </c>
      <c r="C146" s="220"/>
      <c r="D146" s="233" t="s">
        <v>14</v>
      </c>
      <c r="E146" s="234">
        <v>4000</v>
      </c>
      <c r="F146" s="182">
        <v>0</v>
      </c>
      <c r="G146" s="190">
        <v>8</v>
      </c>
      <c r="H146" s="231">
        <f>E146*F146</f>
        <v>0</v>
      </c>
      <c r="I146" s="231">
        <f>H146*0.08</f>
        <v>0</v>
      </c>
      <c r="J146" s="231">
        <f>H146+I146</f>
        <v>0</v>
      </c>
      <c r="K146" s="105">
        <v>5</v>
      </c>
    </row>
    <row r="147" spans="1:11" s="15" customFormat="1" ht="56.25" x14ac:dyDescent="0.2">
      <c r="A147" s="226">
        <v>3</v>
      </c>
      <c r="B147" s="235" t="s">
        <v>119</v>
      </c>
      <c r="C147" s="228"/>
      <c r="D147" s="236" t="s">
        <v>14</v>
      </c>
      <c r="E147" s="237">
        <v>150</v>
      </c>
      <c r="F147" s="182">
        <v>0</v>
      </c>
      <c r="G147" s="190">
        <v>8</v>
      </c>
      <c r="H147" s="231">
        <f>E147*F147</f>
        <v>0</v>
      </c>
      <c r="I147" s="231">
        <f>H147*0.08</f>
        <v>0</v>
      </c>
      <c r="J147" s="231">
        <f>H147+I147</f>
        <v>0</v>
      </c>
      <c r="K147" s="105">
        <v>1</v>
      </c>
    </row>
    <row r="148" spans="1:11" s="15" customFormat="1" ht="12" x14ac:dyDescent="0.2">
      <c r="A148" s="6"/>
      <c r="B148" s="223"/>
      <c r="C148" s="224"/>
      <c r="D148" s="225"/>
      <c r="E148" s="9"/>
      <c r="F148" s="214" t="s">
        <v>110</v>
      </c>
      <c r="G148" s="78"/>
      <c r="H148" s="133">
        <f>SUM(H145:H147)</f>
        <v>0</v>
      </c>
      <c r="I148" s="134">
        <f>SUM(I145:I147)</f>
        <v>0</v>
      </c>
      <c r="J148" s="134">
        <f>SUM(J145:J147)</f>
        <v>0</v>
      </c>
      <c r="K148" s="14"/>
    </row>
    <row r="150" spans="1:11" s="15" customFormat="1" ht="12" x14ac:dyDescent="0.2">
      <c r="A150" s="6"/>
      <c r="B150" s="238" t="s">
        <v>120</v>
      </c>
      <c r="C150" s="239"/>
      <c r="D150" s="239"/>
      <c r="E150" s="9"/>
      <c r="F150" s="10"/>
      <c r="G150" s="11"/>
      <c r="H150" s="12"/>
      <c r="I150" s="13"/>
      <c r="J150" s="12"/>
      <c r="K150" s="14"/>
    </row>
    <row r="151" spans="1:11" s="70" customFormat="1" ht="33.75" x14ac:dyDescent="0.2">
      <c r="A151" s="16" t="s">
        <v>1</v>
      </c>
      <c r="B151" s="17" t="s">
        <v>2</v>
      </c>
      <c r="C151" s="18" t="s">
        <v>3</v>
      </c>
      <c r="D151" s="16" t="s">
        <v>4</v>
      </c>
      <c r="E151" s="19" t="s">
        <v>5</v>
      </c>
      <c r="F151" s="20" t="s">
        <v>6</v>
      </c>
      <c r="G151" s="21" t="s">
        <v>7</v>
      </c>
      <c r="H151" s="22" t="s">
        <v>8</v>
      </c>
      <c r="I151" s="23" t="s">
        <v>9</v>
      </c>
      <c r="J151" s="23" t="s">
        <v>10</v>
      </c>
      <c r="K151" s="24" t="s">
        <v>11</v>
      </c>
    </row>
    <row r="152" spans="1:11" s="15" customFormat="1" ht="34.5" customHeight="1" x14ac:dyDescent="0.2">
      <c r="A152" s="240">
        <v>1</v>
      </c>
      <c r="B152" s="241" t="s">
        <v>121</v>
      </c>
      <c r="C152" s="242"/>
      <c r="D152" s="243" t="s">
        <v>14</v>
      </c>
      <c r="E152" s="244">
        <v>150</v>
      </c>
      <c r="F152" s="245">
        <v>0</v>
      </c>
      <c r="G152" s="194">
        <v>8</v>
      </c>
      <c r="H152" s="246">
        <f>F152*E152</f>
        <v>0</v>
      </c>
      <c r="I152" s="247">
        <f>H152*0.08</f>
        <v>0</v>
      </c>
      <c r="J152" s="247">
        <f>H152*1.08</f>
        <v>0</v>
      </c>
      <c r="K152" s="131">
        <v>1</v>
      </c>
    </row>
    <row r="153" spans="1:11" s="15" customFormat="1" ht="36" x14ac:dyDescent="0.2">
      <c r="A153" s="248">
        <v>2</v>
      </c>
      <c r="B153" s="249" t="s">
        <v>122</v>
      </c>
      <c r="C153" s="250"/>
      <c r="D153" s="177" t="s">
        <v>14</v>
      </c>
      <c r="E153" s="181">
        <v>500</v>
      </c>
      <c r="F153" s="182">
        <v>0</v>
      </c>
      <c r="G153" s="183">
        <v>8</v>
      </c>
      <c r="H153" s="251">
        <f>F153*E153</f>
        <v>0</v>
      </c>
      <c r="I153" s="247">
        <f>H153*0.08</f>
        <v>0</v>
      </c>
      <c r="J153" s="247">
        <f>H153*1.08</f>
        <v>0</v>
      </c>
      <c r="K153" s="131">
        <v>1</v>
      </c>
    </row>
    <row r="154" spans="1:11" s="15" customFormat="1" ht="12" x14ac:dyDescent="0.2">
      <c r="A154" s="6"/>
      <c r="B154" s="252"/>
      <c r="C154" s="239"/>
      <c r="D154" s="47"/>
      <c r="E154" s="9"/>
      <c r="F154" s="253" t="s">
        <v>19</v>
      </c>
      <c r="G154" s="78"/>
      <c r="H154" s="133">
        <f>SUM(H152:H153)</f>
        <v>0</v>
      </c>
      <c r="I154" s="134">
        <f>SUM(I152:I153)</f>
        <v>0</v>
      </c>
      <c r="J154" s="134">
        <f>SUM(J152:J153)</f>
        <v>0</v>
      </c>
      <c r="K154" s="34"/>
    </row>
    <row r="155" spans="1:11" s="15" customFormat="1" ht="12" x14ac:dyDescent="0.2">
      <c r="A155" s="6"/>
      <c r="B155" s="252"/>
      <c r="C155" s="239"/>
      <c r="D155" s="47"/>
      <c r="E155" s="9"/>
      <c r="F155" s="78"/>
      <c r="G155" s="78"/>
      <c r="H155" s="79"/>
      <c r="I155" s="80"/>
      <c r="J155" s="80"/>
      <c r="K155" s="14"/>
    </row>
    <row r="156" spans="1:11" s="15" customFormat="1" ht="12" x14ac:dyDescent="0.2">
      <c r="A156" s="6"/>
      <c r="B156" s="238" t="s">
        <v>123</v>
      </c>
      <c r="C156" s="239"/>
      <c r="D156" s="239"/>
      <c r="E156" s="9"/>
      <c r="F156" s="10"/>
      <c r="G156" s="11"/>
      <c r="H156" s="12"/>
      <c r="I156" s="13"/>
      <c r="J156" s="12"/>
      <c r="K156" s="14"/>
    </row>
    <row r="157" spans="1:11" s="15" customFormat="1" ht="33.75" x14ac:dyDescent="0.2">
      <c r="A157" s="16" t="s">
        <v>1</v>
      </c>
      <c r="B157" s="17" t="s">
        <v>2</v>
      </c>
      <c r="C157" s="18" t="s">
        <v>3</v>
      </c>
      <c r="D157" s="16" t="s">
        <v>4</v>
      </c>
      <c r="E157" s="19" t="s">
        <v>5</v>
      </c>
      <c r="F157" s="20" t="s">
        <v>6</v>
      </c>
      <c r="G157" s="21" t="s">
        <v>7</v>
      </c>
      <c r="H157" s="22" t="s">
        <v>8</v>
      </c>
      <c r="I157" s="23" t="s">
        <v>9</v>
      </c>
      <c r="J157" s="23" t="s">
        <v>10</v>
      </c>
      <c r="K157" s="24" t="s">
        <v>11</v>
      </c>
    </row>
    <row r="158" spans="1:11" s="15" customFormat="1" ht="48" x14ac:dyDescent="0.2">
      <c r="A158" s="248">
        <v>3</v>
      </c>
      <c r="B158" s="249" t="s">
        <v>124</v>
      </c>
      <c r="C158" s="250"/>
      <c r="D158" s="177" t="s">
        <v>14</v>
      </c>
      <c r="E158" s="181">
        <v>100</v>
      </c>
      <c r="F158" s="182">
        <v>0</v>
      </c>
      <c r="G158" s="254">
        <v>8</v>
      </c>
      <c r="H158" s="255">
        <f>F158*E158</f>
        <v>0</v>
      </c>
      <c r="I158" s="247">
        <f>H158*0.08</f>
        <v>0</v>
      </c>
      <c r="J158" s="247">
        <f>H158*1.08</f>
        <v>0</v>
      </c>
      <c r="K158" s="256">
        <v>1</v>
      </c>
    </row>
    <row r="159" spans="1:11" s="15" customFormat="1" ht="12" x14ac:dyDescent="0.2">
      <c r="A159" s="6"/>
      <c r="B159" s="252"/>
      <c r="C159" s="239"/>
      <c r="D159" s="47"/>
      <c r="E159" s="9"/>
      <c r="F159" s="253" t="s">
        <v>19</v>
      </c>
      <c r="G159" s="78"/>
      <c r="H159" s="133">
        <f>SUM(H158)</f>
        <v>0</v>
      </c>
      <c r="I159" s="134">
        <f>SUM(I158)</f>
        <v>0</v>
      </c>
      <c r="J159" s="134">
        <f>SUM(J158)</f>
        <v>0</v>
      </c>
      <c r="K159" s="14"/>
    </row>
    <row r="160" spans="1:11" s="15" customFormat="1" ht="12" x14ac:dyDescent="0.2">
      <c r="A160" s="6"/>
      <c r="B160" s="252"/>
      <c r="C160" s="239"/>
      <c r="D160" s="47"/>
      <c r="E160" s="9"/>
      <c r="F160" s="78"/>
      <c r="G160" s="78"/>
      <c r="H160" s="79"/>
      <c r="I160" s="80"/>
      <c r="J160" s="80"/>
      <c r="K160" s="14"/>
    </row>
    <row r="161" spans="1:11" s="15" customFormat="1" ht="12" x14ac:dyDescent="0.2">
      <c r="A161" s="6"/>
      <c r="B161" s="238" t="s">
        <v>125</v>
      </c>
      <c r="C161" s="239"/>
      <c r="D161" s="239"/>
      <c r="E161" s="9"/>
      <c r="F161" s="10"/>
      <c r="G161" s="11"/>
      <c r="H161" s="12"/>
      <c r="I161" s="13"/>
      <c r="J161" s="12"/>
      <c r="K161" s="14"/>
    </row>
    <row r="162" spans="1:11" s="15" customFormat="1" ht="33.75" x14ac:dyDescent="0.2">
      <c r="A162" s="16" t="s">
        <v>1</v>
      </c>
      <c r="B162" s="17" t="s">
        <v>2</v>
      </c>
      <c r="C162" s="18" t="s">
        <v>3</v>
      </c>
      <c r="D162" s="16" t="s">
        <v>4</v>
      </c>
      <c r="E162" s="19" t="s">
        <v>5</v>
      </c>
      <c r="F162" s="20" t="s">
        <v>6</v>
      </c>
      <c r="G162" s="21" t="s">
        <v>7</v>
      </c>
      <c r="H162" s="22" t="s">
        <v>8</v>
      </c>
      <c r="I162" s="23" t="s">
        <v>9</v>
      </c>
      <c r="J162" s="23" t="s">
        <v>10</v>
      </c>
      <c r="K162" s="24" t="s">
        <v>11</v>
      </c>
    </row>
    <row r="163" spans="1:11" s="15" customFormat="1" ht="60" x14ac:dyDescent="0.2">
      <c r="A163" s="248">
        <v>3</v>
      </c>
      <c r="B163" s="249" t="s">
        <v>126</v>
      </c>
      <c r="C163" s="250"/>
      <c r="D163" s="177" t="s">
        <v>14</v>
      </c>
      <c r="E163" s="181">
        <v>100</v>
      </c>
      <c r="F163" s="182">
        <v>0</v>
      </c>
      <c r="G163" s="254">
        <v>8</v>
      </c>
      <c r="H163" s="255">
        <f>F163*E163</f>
        <v>0</v>
      </c>
      <c r="I163" s="247">
        <f>H163*0.08</f>
        <v>0</v>
      </c>
      <c r="J163" s="247">
        <f>H163*1.08</f>
        <v>0</v>
      </c>
      <c r="K163" s="256">
        <v>1</v>
      </c>
    </row>
    <row r="164" spans="1:11" s="15" customFormat="1" ht="12" x14ac:dyDescent="0.2">
      <c r="A164" s="6"/>
      <c r="B164" s="252"/>
      <c r="C164" s="239"/>
      <c r="D164" s="47"/>
      <c r="E164" s="9"/>
      <c r="F164" s="253" t="s">
        <v>19</v>
      </c>
      <c r="G164" s="78"/>
      <c r="H164" s="133">
        <f>SUM(H163)</f>
        <v>0</v>
      </c>
      <c r="I164" s="134">
        <f>SUM(I163)</f>
        <v>0</v>
      </c>
      <c r="J164" s="134">
        <f>SUM(J163)</f>
        <v>0</v>
      </c>
      <c r="K164" s="14"/>
    </row>
    <row r="165" spans="1:11" s="15" customFormat="1" ht="12" x14ac:dyDescent="0.2">
      <c r="A165" s="6"/>
      <c r="B165" s="252"/>
      <c r="C165" s="239"/>
      <c r="D165" s="239"/>
      <c r="E165" s="9"/>
      <c r="F165" s="10"/>
      <c r="G165" s="78"/>
      <c r="H165" s="78"/>
      <c r="I165" s="13"/>
      <c r="J165" s="12"/>
      <c r="K165" s="14"/>
    </row>
    <row r="166" spans="1:11" s="15" customFormat="1" ht="12" x14ac:dyDescent="0.2">
      <c r="A166" s="6"/>
      <c r="B166" s="257" t="s">
        <v>127</v>
      </c>
      <c r="C166" s="258"/>
      <c r="D166" s="258"/>
      <c r="E166" s="176"/>
      <c r="F166" s="10"/>
      <c r="G166" s="11"/>
      <c r="H166" s="12"/>
      <c r="I166" s="13"/>
      <c r="J166" s="12"/>
      <c r="K166" s="14"/>
    </row>
    <row r="167" spans="1:11" s="70" customFormat="1" ht="33.75" x14ac:dyDescent="0.2">
      <c r="A167" s="16" t="s">
        <v>1</v>
      </c>
      <c r="B167" s="16" t="s">
        <v>2</v>
      </c>
      <c r="C167" s="18" t="s">
        <v>3</v>
      </c>
      <c r="D167" s="16" t="s">
        <v>4</v>
      </c>
      <c r="E167" s="19" t="s">
        <v>5</v>
      </c>
      <c r="F167" s="20" t="s">
        <v>6</v>
      </c>
      <c r="G167" s="21" t="s">
        <v>7</v>
      </c>
      <c r="H167" s="22" t="s">
        <v>8</v>
      </c>
      <c r="I167" s="23" t="s">
        <v>9</v>
      </c>
      <c r="J167" s="23" t="s">
        <v>10</v>
      </c>
      <c r="K167" s="24" t="s">
        <v>11</v>
      </c>
    </row>
    <row r="168" spans="1:11" s="15" customFormat="1" ht="22.5" customHeight="1" x14ac:dyDescent="0.2">
      <c r="A168" s="248" t="s">
        <v>12</v>
      </c>
      <c r="B168" s="249" t="s">
        <v>128</v>
      </c>
      <c r="C168" s="259"/>
      <c r="D168" s="260" t="s">
        <v>14</v>
      </c>
      <c r="E168" s="181">
        <v>5</v>
      </c>
      <c r="F168" s="261">
        <v>0</v>
      </c>
      <c r="G168" s="183">
        <v>8</v>
      </c>
      <c r="H168" s="255">
        <f t="shared" ref="H168:H173" si="24">F168*E168</f>
        <v>0</v>
      </c>
      <c r="I168" s="247">
        <f t="shared" ref="I168:I173" si="25">H168*0.08</f>
        <v>0</v>
      </c>
      <c r="J168" s="247">
        <f t="shared" ref="J168:J173" si="26">H168*1.08</f>
        <v>0</v>
      </c>
      <c r="K168" s="131"/>
    </row>
    <row r="169" spans="1:11" s="15" customFormat="1" ht="22.5" customHeight="1" x14ac:dyDescent="0.2">
      <c r="A169" s="248" t="s">
        <v>15</v>
      </c>
      <c r="B169" s="249" t="s">
        <v>129</v>
      </c>
      <c r="C169" s="259"/>
      <c r="D169" s="260" t="s">
        <v>14</v>
      </c>
      <c r="E169" s="181">
        <v>5</v>
      </c>
      <c r="F169" s="262">
        <v>0</v>
      </c>
      <c r="G169" s="183">
        <v>8</v>
      </c>
      <c r="H169" s="255">
        <f t="shared" si="24"/>
        <v>0</v>
      </c>
      <c r="I169" s="247">
        <f t="shared" si="25"/>
        <v>0</v>
      </c>
      <c r="J169" s="247">
        <f t="shared" si="26"/>
        <v>0</v>
      </c>
      <c r="K169" s="131"/>
    </row>
    <row r="170" spans="1:11" s="15" customFormat="1" ht="22.5" customHeight="1" x14ac:dyDescent="0.2">
      <c r="A170" s="248" t="s">
        <v>17</v>
      </c>
      <c r="B170" s="249" t="s">
        <v>130</v>
      </c>
      <c r="C170" s="259"/>
      <c r="D170" s="260" t="s">
        <v>14</v>
      </c>
      <c r="E170" s="181">
        <v>2</v>
      </c>
      <c r="F170" s="262">
        <v>0</v>
      </c>
      <c r="G170" s="183">
        <v>8</v>
      </c>
      <c r="H170" s="255">
        <f t="shared" si="24"/>
        <v>0</v>
      </c>
      <c r="I170" s="247">
        <f t="shared" si="25"/>
        <v>0</v>
      </c>
      <c r="J170" s="247">
        <f t="shared" si="26"/>
        <v>0</v>
      </c>
      <c r="K170" s="131"/>
    </row>
    <row r="171" spans="1:11" s="15" customFormat="1" ht="84" x14ac:dyDescent="0.2">
      <c r="A171" s="248" t="s">
        <v>64</v>
      </c>
      <c r="B171" s="249" t="s">
        <v>131</v>
      </c>
      <c r="C171" s="259"/>
      <c r="D171" s="260" t="s">
        <v>14</v>
      </c>
      <c r="E171" s="181">
        <v>250</v>
      </c>
      <c r="F171" s="262">
        <v>0</v>
      </c>
      <c r="G171" s="183">
        <v>8</v>
      </c>
      <c r="H171" s="255">
        <f t="shared" si="24"/>
        <v>0</v>
      </c>
      <c r="I171" s="247">
        <f t="shared" si="25"/>
        <v>0</v>
      </c>
      <c r="J171" s="247">
        <f t="shared" si="26"/>
        <v>0</v>
      </c>
      <c r="K171" s="131">
        <v>1</v>
      </c>
    </row>
    <row r="172" spans="1:11" s="15" customFormat="1" ht="60" x14ac:dyDescent="0.2">
      <c r="A172" s="248" t="s">
        <v>96</v>
      </c>
      <c r="B172" s="249" t="s">
        <v>132</v>
      </c>
      <c r="C172" s="259"/>
      <c r="D172" s="260" t="s">
        <v>14</v>
      </c>
      <c r="E172" s="181">
        <v>20</v>
      </c>
      <c r="F172" s="262">
        <v>0</v>
      </c>
      <c r="G172" s="183">
        <v>8</v>
      </c>
      <c r="H172" s="255">
        <f t="shared" si="24"/>
        <v>0</v>
      </c>
      <c r="I172" s="247">
        <f t="shared" si="25"/>
        <v>0</v>
      </c>
      <c r="J172" s="247">
        <f t="shared" si="26"/>
        <v>0</v>
      </c>
      <c r="K172" s="131"/>
    </row>
    <row r="173" spans="1:11" s="15" customFormat="1" ht="22.5" customHeight="1" x14ac:dyDescent="0.2">
      <c r="A173" s="248" t="s">
        <v>98</v>
      </c>
      <c r="B173" s="249" t="s">
        <v>133</v>
      </c>
      <c r="C173" s="259"/>
      <c r="D173" s="260" t="s">
        <v>14</v>
      </c>
      <c r="E173" s="181">
        <v>40</v>
      </c>
      <c r="F173" s="262">
        <v>0</v>
      </c>
      <c r="G173" s="183">
        <v>8</v>
      </c>
      <c r="H173" s="255">
        <f t="shared" si="24"/>
        <v>0</v>
      </c>
      <c r="I173" s="247">
        <f t="shared" si="25"/>
        <v>0</v>
      </c>
      <c r="J173" s="247">
        <f t="shared" si="26"/>
        <v>0</v>
      </c>
      <c r="K173" s="131">
        <v>1</v>
      </c>
    </row>
    <row r="174" spans="1:11" s="15" customFormat="1" ht="12" x14ac:dyDescent="0.2">
      <c r="A174" s="6"/>
      <c r="B174" s="8"/>
      <c r="C174" s="8"/>
      <c r="D174" s="47"/>
      <c r="E174" s="9"/>
      <c r="F174" s="132" t="s">
        <v>19</v>
      </c>
      <c r="G174" s="132"/>
      <c r="H174" s="133">
        <f>SUM(H168:H173)</f>
        <v>0</v>
      </c>
      <c r="I174" s="134">
        <f>SUM(I168:I173)</f>
        <v>0</v>
      </c>
      <c r="J174" s="134">
        <f>SUM(J168:J173)</f>
        <v>0</v>
      </c>
      <c r="K174" s="34"/>
    </row>
    <row r="175" spans="1:11" s="15" customFormat="1" ht="12" x14ac:dyDescent="0.2">
      <c r="A175" s="6"/>
      <c r="C175" s="8"/>
      <c r="D175" s="8"/>
      <c r="E175" s="9"/>
      <c r="F175" s="10"/>
      <c r="G175" s="78"/>
      <c r="H175" s="78"/>
      <c r="I175" s="13"/>
      <c r="J175" s="12"/>
      <c r="K175" s="14"/>
    </row>
    <row r="176" spans="1:11" s="15" customFormat="1" ht="12" x14ac:dyDescent="0.2">
      <c r="A176" s="6"/>
      <c r="C176" s="8"/>
      <c r="D176" s="8"/>
      <c r="E176" s="9"/>
      <c r="F176" s="10"/>
      <c r="G176" s="78"/>
      <c r="H176" s="78"/>
      <c r="I176" s="13"/>
      <c r="J176" s="12"/>
      <c r="K176" s="14"/>
    </row>
    <row r="177" spans="1:11" s="15" customFormat="1" ht="21.75" customHeight="1" x14ac:dyDescent="0.2">
      <c r="A177" s="6"/>
      <c r="B177" s="51" t="s">
        <v>134</v>
      </c>
      <c r="C177" s="6"/>
      <c r="D177" s="6"/>
      <c r="E177" s="52"/>
      <c r="F177" s="10"/>
      <c r="G177" s="11"/>
      <c r="H177" s="12"/>
      <c r="I177" s="13"/>
      <c r="J177" s="12"/>
      <c r="K177" s="14"/>
    </row>
    <row r="178" spans="1:11" s="70" customFormat="1" ht="33.75" x14ac:dyDescent="0.2">
      <c r="A178" s="16" t="s">
        <v>1</v>
      </c>
      <c r="B178" s="17" t="s">
        <v>2</v>
      </c>
      <c r="C178" s="18" t="s">
        <v>3</v>
      </c>
      <c r="D178" s="16" t="s">
        <v>4</v>
      </c>
      <c r="E178" s="19" t="s">
        <v>5</v>
      </c>
      <c r="F178" s="20" t="s">
        <v>6</v>
      </c>
      <c r="G178" s="21" t="s">
        <v>7</v>
      </c>
      <c r="H178" s="22" t="s">
        <v>8</v>
      </c>
      <c r="I178" s="23" t="s">
        <v>9</v>
      </c>
      <c r="J178" s="23" t="s">
        <v>10</v>
      </c>
      <c r="K178" s="24" t="s">
        <v>11</v>
      </c>
    </row>
    <row r="179" spans="1:11" s="15" customFormat="1" ht="24" x14ac:dyDescent="0.2">
      <c r="A179" s="248">
        <v>1</v>
      </c>
      <c r="B179" s="263" t="s">
        <v>135</v>
      </c>
      <c r="C179" s="264"/>
      <c r="D179" s="265" t="s">
        <v>14</v>
      </c>
      <c r="E179" s="181">
        <v>700</v>
      </c>
      <c r="F179" s="266">
        <v>0</v>
      </c>
      <c r="G179" s="267">
        <v>0.08</v>
      </c>
      <c r="H179" s="268">
        <f t="shared" ref="H179:H184" si="27">F179*E179</f>
        <v>0</v>
      </c>
      <c r="I179" s="269">
        <f t="shared" ref="I179:I184" si="28">H179*G179</f>
        <v>0</v>
      </c>
      <c r="J179" s="269">
        <f t="shared" ref="J179:J184" si="29">H179+I179</f>
        <v>0</v>
      </c>
      <c r="K179" s="106">
        <v>1</v>
      </c>
    </row>
    <row r="180" spans="1:11" s="15" customFormat="1" ht="24" x14ac:dyDescent="0.2">
      <c r="A180" s="248">
        <v>2</v>
      </c>
      <c r="B180" s="263" t="s">
        <v>136</v>
      </c>
      <c r="C180" s="264"/>
      <c r="D180" s="265" t="s">
        <v>14</v>
      </c>
      <c r="E180" s="181">
        <v>700</v>
      </c>
      <c r="F180" s="266">
        <v>0</v>
      </c>
      <c r="G180" s="267">
        <v>0.08</v>
      </c>
      <c r="H180" s="268">
        <f t="shared" si="27"/>
        <v>0</v>
      </c>
      <c r="I180" s="269">
        <f t="shared" si="28"/>
        <v>0</v>
      </c>
      <c r="J180" s="269">
        <f t="shared" si="29"/>
        <v>0</v>
      </c>
      <c r="K180" s="106">
        <v>1</v>
      </c>
    </row>
    <row r="181" spans="1:11" s="15" customFormat="1" ht="24" x14ac:dyDescent="0.2">
      <c r="A181" s="248">
        <v>3</v>
      </c>
      <c r="B181" s="263" t="s">
        <v>137</v>
      </c>
      <c r="C181" s="264"/>
      <c r="D181" s="265" t="s">
        <v>14</v>
      </c>
      <c r="E181" s="181">
        <v>700</v>
      </c>
      <c r="F181" s="266">
        <v>0</v>
      </c>
      <c r="G181" s="267">
        <v>0.08</v>
      </c>
      <c r="H181" s="268">
        <f t="shared" si="27"/>
        <v>0</v>
      </c>
      <c r="I181" s="269">
        <f t="shared" si="28"/>
        <v>0</v>
      </c>
      <c r="J181" s="269">
        <f t="shared" si="29"/>
        <v>0</v>
      </c>
      <c r="K181" s="106">
        <v>1</v>
      </c>
    </row>
    <row r="182" spans="1:11" s="15" customFormat="1" ht="24" x14ac:dyDescent="0.2">
      <c r="A182" s="248">
        <v>4</v>
      </c>
      <c r="B182" s="263" t="s">
        <v>138</v>
      </c>
      <c r="C182" s="264"/>
      <c r="D182" s="265" t="s">
        <v>14</v>
      </c>
      <c r="E182" s="181">
        <v>200</v>
      </c>
      <c r="F182" s="266">
        <v>0</v>
      </c>
      <c r="G182" s="267">
        <v>0.08</v>
      </c>
      <c r="H182" s="268">
        <f t="shared" si="27"/>
        <v>0</v>
      </c>
      <c r="I182" s="269">
        <f t="shared" si="28"/>
        <v>0</v>
      </c>
      <c r="J182" s="269">
        <f t="shared" si="29"/>
        <v>0</v>
      </c>
      <c r="K182" s="106">
        <v>1</v>
      </c>
    </row>
    <row r="183" spans="1:11" s="15" customFormat="1" ht="24" x14ac:dyDescent="0.2">
      <c r="A183" s="248">
        <v>5</v>
      </c>
      <c r="B183" s="34" t="s">
        <v>139</v>
      </c>
      <c r="C183" s="270"/>
      <c r="D183" s="265" t="s">
        <v>14</v>
      </c>
      <c r="E183" s="181">
        <v>300</v>
      </c>
      <c r="F183" s="266">
        <v>0</v>
      </c>
      <c r="G183" s="267">
        <v>0.08</v>
      </c>
      <c r="H183" s="268">
        <f t="shared" si="27"/>
        <v>0</v>
      </c>
      <c r="I183" s="269">
        <f t="shared" si="28"/>
        <v>0</v>
      </c>
      <c r="J183" s="269">
        <f t="shared" si="29"/>
        <v>0</v>
      </c>
      <c r="K183" s="106">
        <v>1</v>
      </c>
    </row>
    <row r="184" spans="1:11" s="15" customFormat="1" ht="36" x14ac:dyDescent="0.2">
      <c r="A184" s="248">
        <v>6</v>
      </c>
      <c r="B184" s="34" t="s">
        <v>140</v>
      </c>
      <c r="C184" s="270"/>
      <c r="D184" s="265" t="s">
        <v>14</v>
      </c>
      <c r="E184" s="181">
        <v>200</v>
      </c>
      <c r="F184" s="266">
        <v>0</v>
      </c>
      <c r="G184" s="267">
        <v>0.08</v>
      </c>
      <c r="H184" s="268">
        <f t="shared" si="27"/>
        <v>0</v>
      </c>
      <c r="I184" s="269">
        <f t="shared" si="28"/>
        <v>0</v>
      </c>
      <c r="J184" s="269">
        <f t="shared" si="29"/>
        <v>0</v>
      </c>
      <c r="K184" s="106">
        <v>1</v>
      </c>
    </row>
    <row r="185" spans="1:11" s="15" customFormat="1" ht="12" x14ac:dyDescent="0.2">
      <c r="A185" s="6"/>
      <c r="B185" s="46"/>
      <c r="C185" s="47"/>
      <c r="D185" s="212"/>
      <c r="E185" s="213"/>
      <c r="F185" s="78" t="s">
        <v>19</v>
      </c>
      <c r="G185" s="271"/>
      <c r="H185" s="173">
        <f>SUM(H179:H184)</f>
        <v>0</v>
      </c>
      <c r="I185" s="174">
        <f>SUM(I179:I184)</f>
        <v>0</v>
      </c>
      <c r="J185" s="174">
        <f>SUM(J179:J184)</f>
        <v>0</v>
      </c>
      <c r="K185" s="106"/>
    </row>
    <row r="186" spans="1:11" s="15" customFormat="1" ht="12" x14ac:dyDescent="0.2">
      <c r="A186" s="6"/>
      <c r="B186" s="272" t="s">
        <v>141</v>
      </c>
      <c r="C186" s="47"/>
      <c r="D186" s="6"/>
      <c r="E186" s="9"/>
      <c r="F186" s="78"/>
      <c r="G186" s="78"/>
      <c r="H186" s="79"/>
      <c r="I186" s="80"/>
      <c r="J186" s="80"/>
      <c r="K186" s="14"/>
    </row>
    <row r="187" spans="1:11" s="15" customFormat="1" ht="45" x14ac:dyDescent="0.2">
      <c r="A187" s="6"/>
      <c r="B187" s="272" t="s">
        <v>142</v>
      </c>
      <c r="C187" s="47"/>
      <c r="D187" s="6"/>
      <c r="E187" s="9"/>
      <c r="F187" s="78"/>
      <c r="G187" s="78"/>
      <c r="H187" s="79"/>
      <c r="I187" s="80"/>
      <c r="J187" s="80"/>
      <c r="K187" s="14"/>
    </row>
    <row r="188" spans="1:11" s="15" customFormat="1" ht="12" x14ac:dyDescent="0.2">
      <c r="A188" s="6"/>
      <c r="B188" s="272"/>
      <c r="C188" s="47"/>
      <c r="D188" s="6"/>
      <c r="E188" s="9"/>
      <c r="F188" s="78"/>
      <c r="G188" s="78"/>
      <c r="H188" s="79"/>
      <c r="I188" s="80"/>
      <c r="J188" s="80"/>
      <c r="K188" s="14"/>
    </row>
    <row r="189" spans="1:11" s="15" customFormat="1" ht="12" x14ac:dyDescent="0.2">
      <c r="A189" s="6"/>
      <c r="B189" s="272"/>
      <c r="C189" s="47"/>
      <c r="D189" s="6"/>
      <c r="E189" s="9"/>
      <c r="F189" s="78"/>
      <c r="G189" s="78"/>
      <c r="H189" s="79"/>
      <c r="I189" s="80"/>
      <c r="J189" s="80"/>
      <c r="K189" s="14"/>
    </row>
    <row r="190" spans="1:11" s="15" customFormat="1" ht="12" x14ac:dyDescent="0.2">
      <c r="A190" s="6"/>
      <c r="B190" s="51" t="s">
        <v>143</v>
      </c>
      <c r="C190" s="6"/>
      <c r="D190" s="6"/>
      <c r="E190" s="52"/>
      <c r="F190" s="10"/>
      <c r="G190" s="11"/>
      <c r="H190" s="12"/>
      <c r="I190" s="13"/>
      <c r="J190" s="12"/>
      <c r="K190" s="14"/>
    </row>
    <row r="191" spans="1:11" s="15" customFormat="1" ht="33.75" x14ac:dyDescent="0.2">
      <c r="A191" s="16" t="s">
        <v>1</v>
      </c>
      <c r="B191" s="17" t="s">
        <v>2</v>
      </c>
      <c r="C191" s="18" t="s">
        <v>3</v>
      </c>
      <c r="D191" s="16" t="s">
        <v>4</v>
      </c>
      <c r="E191" s="19" t="s">
        <v>5</v>
      </c>
      <c r="F191" s="20" t="s">
        <v>6</v>
      </c>
      <c r="G191" s="21" t="s">
        <v>7</v>
      </c>
      <c r="H191" s="22" t="s">
        <v>8</v>
      </c>
      <c r="I191" s="23" t="s">
        <v>9</v>
      </c>
      <c r="J191" s="23" t="s">
        <v>10</v>
      </c>
      <c r="K191" s="24" t="s">
        <v>11</v>
      </c>
    </row>
    <row r="192" spans="1:11" s="15" customFormat="1" ht="72" x14ac:dyDescent="0.2">
      <c r="A192" s="248">
        <v>1</v>
      </c>
      <c r="B192" s="263" t="s">
        <v>144</v>
      </c>
      <c r="C192" s="264"/>
      <c r="D192" s="265" t="s">
        <v>14</v>
      </c>
      <c r="E192" s="181">
        <v>4500</v>
      </c>
      <c r="F192" s="266">
        <v>0</v>
      </c>
      <c r="G192" s="267">
        <v>0.08</v>
      </c>
      <c r="H192" s="268">
        <f>F192*E192</f>
        <v>0</v>
      </c>
      <c r="I192" s="269">
        <f>H192*G192</f>
        <v>0</v>
      </c>
      <c r="J192" s="269">
        <f>H192+I192</f>
        <v>0</v>
      </c>
      <c r="K192" s="106">
        <v>1</v>
      </c>
    </row>
    <row r="193" spans="1:11" s="15" customFormat="1" ht="24" x14ac:dyDescent="0.2">
      <c r="A193" s="248">
        <v>2</v>
      </c>
      <c r="B193" s="263" t="s">
        <v>145</v>
      </c>
      <c r="C193" s="264"/>
      <c r="D193" s="265" t="s">
        <v>14</v>
      </c>
      <c r="E193" s="181">
        <v>600</v>
      </c>
      <c r="F193" s="266">
        <v>0</v>
      </c>
      <c r="G193" s="267">
        <v>0.08</v>
      </c>
      <c r="H193" s="268">
        <f>F193*E193</f>
        <v>0</v>
      </c>
      <c r="I193" s="269">
        <f>H193*G193</f>
        <v>0</v>
      </c>
      <c r="J193" s="269">
        <f>H193+I193</f>
        <v>0</v>
      </c>
      <c r="K193" s="106">
        <v>1</v>
      </c>
    </row>
    <row r="194" spans="1:11" s="15" customFormat="1" ht="12" x14ac:dyDescent="0.2">
      <c r="A194" s="6"/>
      <c r="B194" s="272"/>
      <c r="C194" s="47"/>
      <c r="D194" s="6"/>
      <c r="E194" s="9"/>
      <c r="F194" s="78" t="s">
        <v>19</v>
      </c>
      <c r="G194" s="271"/>
      <c r="H194" s="173">
        <f>SUM(H192:H193)</f>
        <v>0</v>
      </c>
      <c r="I194" s="174">
        <f>SUM(I192:I193)</f>
        <v>0</v>
      </c>
      <c r="J194" s="174">
        <f>SUM(J192:J193)</f>
        <v>0</v>
      </c>
      <c r="K194" s="106"/>
    </row>
    <row r="195" spans="1:11" s="15" customFormat="1" ht="12" x14ac:dyDescent="0.2">
      <c r="A195" s="6"/>
      <c r="B195" s="272"/>
      <c r="C195" s="47"/>
      <c r="D195" s="6"/>
      <c r="E195" s="9"/>
      <c r="F195" s="78"/>
      <c r="G195" s="78"/>
      <c r="H195" s="79"/>
      <c r="I195" s="80"/>
      <c r="J195" s="80"/>
      <c r="K195" s="14"/>
    </row>
    <row r="196" spans="1:11" s="15" customFormat="1" ht="12" x14ac:dyDescent="0.2">
      <c r="A196" s="6"/>
      <c r="B196" s="51" t="s">
        <v>146</v>
      </c>
      <c r="C196" s="6"/>
      <c r="D196" s="6"/>
      <c r="E196" s="52"/>
      <c r="F196" s="10"/>
      <c r="G196" s="11"/>
      <c r="H196" s="12"/>
      <c r="I196" s="13"/>
      <c r="J196" s="12"/>
      <c r="K196" s="14"/>
    </row>
    <row r="197" spans="1:11" s="15" customFormat="1" ht="33.75" x14ac:dyDescent="0.2">
      <c r="A197" s="16" t="s">
        <v>1</v>
      </c>
      <c r="B197" s="17" t="s">
        <v>2</v>
      </c>
      <c r="C197" s="18" t="s">
        <v>3</v>
      </c>
      <c r="D197" s="16" t="s">
        <v>4</v>
      </c>
      <c r="E197" s="19" t="s">
        <v>5</v>
      </c>
      <c r="F197" s="20" t="s">
        <v>6</v>
      </c>
      <c r="G197" s="21" t="s">
        <v>7</v>
      </c>
      <c r="H197" s="22" t="s">
        <v>8</v>
      </c>
      <c r="I197" s="23" t="s">
        <v>9</v>
      </c>
      <c r="J197" s="23" t="s">
        <v>10</v>
      </c>
      <c r="K197" s="24" t="s">
        <v>11</v>
      </c>
    </row>
    <row r="198" spans="1:11" s="15" customFormat="1" ht="72" x14ac:dyDescent="0.2">
      <c r="A198" s="177">
        <v>1</v>
      </c>
      <c r="B198" s="263" t="s">
        <v>147</v>
      </c>
      <c r="C198" s="264"/>
      <c r="D198" s="265" t="s">
        <v>14</v>
      </c>
      <c r="E198" s="181">
        <v>500</v>
      </c>
      <c r="F198" s="266">
        <v>0</v>
      </c>
      <c r="G198" s="267">
        <v>0.08</v>
      </c>
      <c r="H198" s="268">
        <f>F198*E198</f>
        <v>0</v>
      </c>
      <c r="I198" s="269">
        <f>H198*G198</f>
        <v>0</v>
      </c>
      <c r="J198" s="269">
        <f>H198+I198</f>
        <v>0</v>
      </c>
      <c r="K198" s="106">
        <v>1</v>
      </c>
    </row>
    <row r="199" spans="1:11" s="15" customFormat="1" ht="72" x14ac:dyDescent="0.2">
      <c r="A199" s="177">
        <v>2</v>
      </c>
      <c r="B199" s="263" t="s">
        <v>148</v>
      </c>
      <c r="C199" s="264"/>
      <c r="D199" s="265" t="s">
        <v>14</v>
      </c>
      <c r="E199" s="181">
        <v>500</v>
      </c>
      <c r="F199" s="266">
        <v>0</v>
      </c>
      <c r="G199" s="267">
        <v>0.08</v>
      </c>
      <c r="H199" s="268">
        <f>F199*E199</f>
        <v>0</v>
      </c>
      <c r="I199" s="269">
        <f t="shared" ref="I199:I200" si="30">H199*G199</f>
        <v>0</v>
      </c>
      <c r="J199" s="269">
        <f t="shared" ref="J199:J200" si="31">H199+I199</f>
        <v>0</v>
      </c>
      <c r="K199" s="106">
        <v>1</v>
      </c>
    </row>
    <row r="200" spans="1:11" s="15" customFormat="1" ht="72" x14ac:dyDescent="0.2">
      <c r="A200" s="177">
        <v>3</v>
      </c>
      <c r="B200" s="34" t="s">
        <v>422</v>
      </c>
      <c r="C200" s="264"/>
      <c r="D200" s="260" t="s">
        <v>14</v>
      </c>
      <c r="E200" s="181">
        <v>500</v>
      </c>
      <c r="F200" s="266">
        <v>0</v>
      </c>
      <c r="G200" s="267">
        <v>0.08</v>
      </c>
      <c r="H200" s="268">
        <f>F200*E200</f>
        <v>0</v>
      </c>
      <c r="I200" s="269">
        <f t="shared" si="30"/>
        <v>0</v>
      </c>
      <c r="J200" s="269">
        <f t="shared" si="31"/>
        <v>0</v>
      </c>
      <c r="K200" s="106">
        <v>1</v>
      </c>
    </row>
    <row r="201" spans="1:11" s="15" customFormat="1" ht="12" x14ac:dyDescent="0.2">
      <c r="A201" s="6"/>
      <c r="B201" s="272"/>
      <c r="C201" s="47"/>
      <c r="D201" s="6"/>
      <c r="E201" s="9"/>
      <c r="F201" s="78" t="s">
        <v>19</v>
      </c>
      <c r="G201" s="78"/>
      <c r="H201" s="173">
        <f>SUM(H198:H200)</f>
        <v>0</v>
      </c>
      <c r="I201" s="174">
        <f>SUM(I198:I200)</f>
        <v>0</v>
      </c>
      <c r="J201" s="174">
        <f>SUM(J198:J200)</f>
        <v>0</v>
      </c>
      <c r="K201" s="106"/>
    </row>
    <row r="202" spans="1:11" s="15" customFormat="1" ht="12" x14ac:dyDescent="0.2">
      <c r="A202" s="6"/>
      <c r="B202" s="272"/>
      <c r="C202" s="47"/>
      <c r="D202" s="6"/>
      <c r="E202" s="9"/>
      <c r="F202" s="78"/>
      <c r="G202" s="78"/>
      <c r="H202" s="79"/>
      <c r="I202" s="80"/>
      <c r="J202" s="80"/>
      <c r="K202" s="14"/>
    </row>
    <row r="203" spans="1:11" s="15" customFormat="1" ht="12" x14ac:dyDescent="0.2">
      <c r="A203" s="6"/>
      <c r="B203" s="272"/>
      <c r="C203" s="47"/>
      <c r="D203" s="6"/>
      <c r="E203" s="9"/>
      <c r="F203" s="78"/>
      <c r="G203" s="78"/>
      <c r="H203" s="79"/>
      <c r="I203" s="80"/>
      <c r="J203" s="80"/>
      <c r="K203" s="14"/>
    </row>
    <row r="204" spans="1:11" s="15" customFormat="1" ht="12" x14ac:dyDescent="0.2">
      <c r="A204" s="273"/>
      <c r="B204" s="274"/>
      <c r="C204" s="275"/>
      <c r="D204" s="273"/>
      <c r="E204" s="276"/>
      <c r="F204" s="277"/>
      <c r="G204" s="277"/>
      <c r="H204" s="278"/>
      <c r="I204" s="279"/>
      <c r="J204" s="279"/>
      <c r="K204" s="280"/>
    </row>
    <row r="205" spans="1:11" s="15" customFormat="1" ht="12" x14ac:dyDescent="0.2">
      <c r="A205" s="6"/>
      <c r="B205" s="46"/>
      <c r="C205" s="47"/>
      <c r="D205" s="47"/>
      <c r="E205" s="52"/>
      <c r="F205" s="10"/>
      <c r="G205" s="78"/>
      <c r="H205" s="78"/>
      <c r="I205" s="13"/>
      <c r="J205" s="12"/>
      <c r="K205" s="14"/>
    </row>
    <row r="206" spans="1:11" s="70" customFormat="1" x14ac:dyDescent="0.2">
      <c r="A206" s="6"/>
      <c r="B206" s="51" t="s">
        <v>149</v>
      </c>
      <c r="C206" s="6"/>
      <c r="D206" s="6"/>
      <c r="E206" s="52"/>
      <c r="F206" s="10"/>
      <c r="G206" s="11"/>
      <c r="H206" s="12"/>
      <c r="I206" s="13"/>
      <c r="J206" s="12"/>
      <c r="K206" s="138"/>
    </row>
    <row r="207" spans="1:11" s="70" customFormat="1" ht="33.75" x14ac:dyDescent="0.2">
      <c r="A207" s="16" t="s">
        <v>1</v>
      </c>
      <c r="B207" s="17" t="s">
        <v>2</v>
      </c>
      <c r="C207" s="18" t="s">
        <v>3</v>
      </c>
      <c r="D207" s="16" t="s">
        <v>4</v>
      </c>
      <c r="E207" s="19" t="s">
        <v>5</v>
      </c>
      <c r="F207" s="20" t="s">
        <v>6</v>
      </c>
      <c r="G207" s="21" t="s">
        <v>7</v>
      </c>
      <c r="H207" s="22" t="s">
        <v>8</v>
      </c>
      <c r="I207" s="23" t="s">
        <v>9</v>
      </c>
      <c r="J207" s="23" t="s">
        <v>10</v>
      </c>
      <c r="K207" s="24" t="s">
        <v>11</v>
      </c>
    </row>
    <row r="208" spans="1:11" s="15" customFormat="1" ht="128.25" customHeight="1" x14ac:dyDescent="0.2">
      <c r="A208" s="248">
        <v>1</v>
      </c>
      <c r="B208" s="90" t="s">
        <v>150</v>
      </c>
      <c r="C208" s="281"/>
      <c r="D208" s="260" t="s">
        <v>49</v>
      </c>
      <c r="E208" s="181">
        <v>900</v>
      </c>
      <c r="F208" s="282">
        <v>0</v>
      </c>
      <c r="G208" s="183">
        <v>8</v>
      </c>
      <c r="H208" s="255">
        <f>F208*E208</f>
        <v>0</v>
      </c>
      <c r="I208" s="247">
        <f>H208*0.08</f>
        <v>0</v>
      </c>
      <c r="J208" s="247">
        <f>H208*1.08</f>
        <v>0</v>
      </c>
      <c r="K208" s="131">
        <v>3</v>
      </c>
    </row>
    <row r="209" spans="1:11" s="15" customFormat="1" x14ac:dyDescent="0.2">
      <c r="A209" s="6"/>
      <c r="B209" s="653"/>
      <c r="C209" s="46"/>
      <c r="D209" s="212"/>
      <c r="E209" s="213"/>
      <c r="F209" s="284" t="s">
        <v>19</v>
      </c>
      <c r="G209" s="1"/>
      <c r="H209" s="285">
        <f>SUM(H203:H208)</f>
        <v>0</v>
      </c>
      <c r="I209" s="285">
        <f>SUM(I203:I208)</f>
        <v>0</v>
      </c>
      <c r="J209" s="285">
        <f>SUM(J203:J208)</f>
        <v>0</v>
      </c>
      <c r="K209" s="165"/>
    </row>
    <row r="210" spans="1:11" s="15" customFormat="1" x14ac:dyDescent="0.2">
      <c r="A210" s="6"/>
      <c r="B210" s="653"/>
      <c r="C210" s="46"/>
      <c r="D210" s="212"/>
      <c r="E210" s="213"/>
      <c r="F210" s="654"/>
      <c r="G210" s="218"/>
      <c r="H210" s="292"/>
      <c r="I210" s="293"/>
      <c r="J210" s="293"/>
      <c r="K210" s="313"/>
    </row>
    <row r="211" spans="1:11" s="15" customFormat="1" x14ac:dyDescent="0.2">
      <c r="A211" s="6"/>
      <c r="B211" s="51" t="s">
        <v>443</v>
      </c>
      <c r="C211" s="6"/>
      <c r="D211" s="6"/>
      <c r="E211" s="52"/>
      <c r="F211" s="10"/>
      <c r="G211" s="11"/>
      <c r="H211" s="12"/>
      <c r="I211" s="13"/>
      <c r="J211" s="12"/>
      <c r="K211" s="138"/>
    </row>
    <row r="212" spans="1:11" s="15" customFormat="1" ht="33.75" x14ac:dyDescent="0.2">
      <c r="A212" s="16" t="s">
        <v>1</v>
      </c>
      <c r="B212" s="17" t="s">
        <v>2</v>
      </c>
      <c r="C212" s="18" t="s">
        <v>3</v>
      </c>
      <c r="D212" s="16" t="s">
        <v>4</v>
      </c>
      <c r="E212" s="19" t="s">
        <v>5</v>
      </c>
      <c r="F212" s="20" t="s">
        <v>6</v>
      </c>
      <c r="G212" s="21" t="s">
        <v>7</v>
      </c>
      <c r="H212" s="22" t="s">
        <v>8</v>
      </c>
      <c r="I212" s="23" t="s">
        <v>9</v>
      </c>
      <c r="J212" s="23" t="s">
        <v>10</v>
      </c>
      <c r="K212" s="24" t="s">
        <v>11</v>
      </c>
    </row>
    <row r="213" spans="1:11" s="15" customFormat="1" ht="83.25" customHeight="1" x14ac:dyDescent="0.2">
      <c r="A213" s="248">
        <v>2</v>
      </c>
      <c r="B213" s="90" t="s">
        <v>151</v>
      </c>
      <c r="C213" s="281"/>
      <c r="D213" s="260" t="s">
        <v>49</v>
      </c>
      <c r="E213" s="181">
        <v>1000</v>
      </c>
      <c r="F213" s="282">
        <v>0</v>
      </c>
      <c r="G213" s="183">
        <v>8</v>
      </c>
      <c r="H213" s="255">
        <f>F213*E213</f>
        <v>0</v>
      </c>
      <c r="I213" s="247">
        <f>H213*0.08</f>
        <v>0</v>
      </c>
      <c r="J213" s="247">
        <f>H213*1.08</f>
        <v>0</v>
      </c>
      <c r="K213" s="131">
        <v>3</v>
      </c>
    </row>
    <row r="214" spans="1:11" x14ac:dyDescent="0.2">
      <c r="F214" s="284" t="s">
        <v>19</v>
      </c>
      <c r="H214" s="285">
        <f>SUM(H208:H213)</f>
        <v>0</v>
      </c>
      <c r="I214" s="285">
        <f>SUM(I208:I213)</f>
        <v>0</v>
      </c>
      <c r="J214" s="285">
        <f>SUM(J208:J213)</f>
        <v>0</v>
      </c>
      <c r="K214" s="165"/>
    </row>
    <row r="216" spans="1:11" s="295" customFormat="1" x14ac:dyDescent="0.2">
      <c r="A216" s="286"/>
      <c r="B216" s="287" t="s">
        <v>445</v>
      </c>
      <c r="C216" s="288"/>
      <c r="D216" s="289"/>
      <c r="E216" s="290"/>
      <c r="F216" s="284"/>
      <c r="G216" s="291"/>
      <c r="H216" s="292"/>
      <c r="I216" s="293"/>
      <c r="J216" s="293"/>
      <c r="K216" s="294"/>
    </row>
    <row r="217" spans="1:11" s="289" customFormat="1" ht="33.75" x14ac:dyDescent="0.2">
      <c r="A217" s="296" t="s">
        <v>1</v>
      </c>
      <c r="B217" s="296" t="s">
        <v>2</v>
      </c>
      <c r="C217" s="18" t="s">
        <v>3</v>
      </c>
      <c r="D217" s="16" t="s">
        <v>4</v>
      </c>
      <c r="E217" s="19" t="s">
        <v>5</v>
      </c>
      <c r="F217" s="20" t="s">
        <v>6</v>
      </c>
      <c r="G217" s="297" t="s">
        <v>7</v>
      </c>
      <c r="H217" s="87" t="s">
        <v>8</v>
      </c>
      <c r="I217" s="20" t="s">
        <v>9</v>
      </c>
      <c r="J217" s="20" t="s">
        <v>10</v>
      </c>
      <c r="K217" s="24" t="s">
        <v>152</v>
      </c>
    </row>
    <row r="218" spans="1:11" s="300" customFormat="1" ht="12" x14ac:dyDescent="0.2">
      <c r="A218" s="25">
        <v>1</v>
      </c>
      <c r="B218" s="298" t="s">
        <v>153</v>
      </c>
      <c r="C218" s="299"/>
      <c r="D218" s="659" t="s">
        <v>154</v>
      </c>
      <c r="E218" s="29">
        <v>30</v>
      </c>
      <c r="F218" s="338">
        <v>0</v>
      </c>
      <c r="G218" s="31">
        <v>0.08</v>
      </c>
      <c r="H218" s="32">
        <f t="shared" ref="H218:H251" si="32">PRODUCT(F218,E218)</f>
        <v>0</v>
      </c>
      <c r="I218" s="33">
        <f t="shared" ref="I218" si="33">PRODUCT(H218,G218)</f>
        <v>0</v>
      </c>
      <c r="J218" s="33">
        <f t="shared" ref="J218" si="34">PRODUCT(H218,G218)+H218</f>
        <v>0</v>
      </c>
      <c r="K218" s="131" t="s">
        <v>155</v>
      </c>
    </row>
    <row r="219" spans="1:11" s="300" customFormat="1" ht="12" x14ac:dyDescent="0.2">
      <c r="A219" s="25">
        <v>2</v>
      </c>
      <c r="B219" s="34" t="s">
        <v>156</v>
      </c>
      <c r="C219" s="301"/>
      <c r="D219" s="660" t="s">
        <v>154</v>
      </c>
      <c r="E219" s="29">
        <v>20</v>
      </c>
      <c r="F219" s="338">
        <v>0</v>
      </c>
      <c r="G219" s="41">
        <v>0.08</v>
      </c>
      <c r="H219" s="32">
        <f t="shared" si="32"/>
        <v>0</v>
      </c>
      <c r="I219" s="33">
        <f t="shared" ref="I219:I251" si="35">PRODUCT(H219,G219)</f>
        <v>0</v>
      </c>
      <c r="J219" s="33">
        <f t="shared" ref="J219:J251" si="36">PRODUCT(H219,G219)+H219</f>
        <v>0</v>
      </c>
      <c r="K219" s="131" t="s">
        <v>155</v>
      </c>
    </row>
    <row r="220" spans="1:11" s="300" customFormat="1" ht="36" x14ac:dyDescent="0.2">
      <c r="A220" s="25">
        <v>3</v>
      </c>
      <c r="B220" s="302" t="s">
        <v>434</v>
      </c>
      <c r="C220" s="301"/>
      <c r="D220" s="660" t="s">
        <v>154</v>
      </c>
      <c r="E220" s="661">
        <v>800</v>
      </c>
      <c r="F220" s="338">
        <v>0</v>
      </c>
      <c r="G220" s="303">
        <v>0.08</v>
      </c>
      <c r="H220" s="32">
        <f t="shared" si="32"/>
        <v>0</v>
      </c>
      <c r="I220" s="33">
        <f t="shared" si="35"/>
        <v>0</v>
      </c>
      <c r="J220" s="33">
        <f t="shared" si="36"/>
        <v>0</v>
      </c>
      <c r="K220" s="131" t="s">
        <v>155</v>
      </c>
    </row>
    <row r="221" spans="1:11" s="300" customFormat="1" ht="36" x14ac:dyDescent="0.2">
      <c r="A221" s="25">
        <v>4</v>
      </c>
      <c r="B221" s="302" t="s">
        <v>372</v>
      </c>
      <c r="C221" s="301"/>
      <c r="D221" s="660" t="s">
        <v>154</v>
      </c>
      <c r="E221" s="661">
        <v>1000</v>
      </c>
      <c r="F221" s="338">
        <v>0</v>
      </c>
      <c r="G221" s="303">
        <v>0.08</v>
      </c>
      <c r="H221" s="32">
        <f t="shared" si="32"/>
        <v>0</v>
      </c>
      <c r="I221" s="33">
        <f t="shared" si="35"/>
        <v>0</v>
      </c>
      <c r="J221" s="33">
        <f t="shared" si="36"/>
        <v>0</v>
      </c>
      <c r="K221" s="131" t="s">
        <v>155</v>
      </c>
    </row>
    <row r="222" spans="1:11" s="300" customFormat="1" ht="36" x14ac:dyDescent="0.2">
      <c r="A222" s="617">
        <v>5</v>
      </c>
      <c r="B222" s="307" t="s">
        <v>435</v>
      </c>
      <c r="C222" s="114"/>
      <c r="D222" s="662" t="s">
        <v>154</v>
      </c>
      <c r="E222" s="663">
        <v>1000</v>
      </c>
      <c r="F222" s="664">
        <v>0</v>
      </c>
      <c r="G222" s="308">
        <v>0.08</v>
      </c>
      <c r="H222" s="335">
        <f t="shared" si="32"/>
        <v>0</v>
      </c>
      <c r="I222" s="336">
        <f t="shared" si="35"/>
        <v>0</v>
      </c>
      <c r="J222" s="336">
        <f t="shared" si="36"/>
        <v>0</v>
      </c>
      <c r="K222" s="283" t="s">
        <v>155</v>
      </c>
    </row>
    <row r="223" spans="1:11" s="300" customFormat="1" ht="36" x14ac:dyDescent="0.2">
      <c r="A223" s="25">
        <v>6</v>
      </c>
      <c r="B223" s="131" t="s">
        <v>436</v>
      </c>
      <c r="C223" s="106"/>
      <c r="D223" s="106" t="s">
        <v>154</v>
      </c>
      <c r="E223" s="661">
        <v>1200</v>
      </c>
      <c r="F223" s="338">
        <v>0</v>
      </c>
      <c r="G223" s="31">
        <v>0.08</v>
      </c>
      <c r="H223" s="32">
        <f t="shared" si="32"/>
        <v>0</v>
      </c>
      <c r="I223" s="33">
        <f t="shared" si="35"/>
        <v>0</v>
      </c>
      <c r="J223" s="33">
        <f t="shared" si="36"/>
        <v>0</v>
      </c>
      <c r="K223" s="131" t="s">
        <v>155</v>
      </c>
    </row>
    <row r="224" spans="1:11" s="300" customFormat="1" x14ac:dyDescent="0.2">
      <c r="B224" s="313"/>
      <c r="C224" s="314"/>
      <c r="D224" s="314"/>
      <c r="E224" s="666"/>
      <c r="F224" s="284" t="s">
        <v>19</v>
      </c>
      <c r="G224" s="1"/>
      <c r="H224" s="669">
        <f>SUM(H218:H223)</f>
        <v>0</v>
      </c>
      <c r="I224" s="669">
        <f>SUM(I218:I223)</f>
        <v>0</v>
      </c>
      <c r="J224" s="669">
        <f>SUM(J218:J223)</f>
        <v>0</v>
      </c>
      <c r="K224" s="670"/>
    </row>
    <row r="225" spans="1:12" s="300" customFormat="1" ht="12" x14ac:dyDescent="0.2">
      <c r="B225" s="313"/>
      <c r="C225" s="314"/>
      <c r="D225" s="314"/>
      <c r="E225" s="666"/>
      <c r="F225" s="658"/>
      <c r="G225" s="616"/>
      <c r="H225" s="667"/>
      <c r="I225" s="668"/>
      <c r="J225" s="668"/>
      <c r="K225" s="313"/>
    </row>
    <row r="226" spans="1:12" s="300" customFormat="1" ht="12" x14ac:dyDescent="0.2">
      <c r="B226" s="313"/>
      <c r="C226" s="314"/>
      <c r="D226" s="314"/>
      <c r="E226" s="666"/>
      <c r="F226" s="658"/>
      <c r="G226" s="616"/>
      <c r="H226" s="667"/>
      <c r="I226" s="668"/>
      <c r="J226" s="668"/>
      <c r="K226" s="313"/>
    </row>
    <row r="227" spans="1:12" s="300" customFormat="1" x14ac:dyDescent="0.2">
      <c r="A227" s="286"/>
      <c r="B227" s="287" t="s">
        <v>446</v>
      </c>
      <c r="C227" s="288"/>
      <c r="D227" s="289"/>
      <c r="E227" s="290"/>
      <c r="F227" s="284"/>
      <c r="G227" s="291"/>
      <c r="H227" s="292"/>
      <c r="I227" s="293"/>
      <c r="J227" s="293"/>
      <c r="K227" s="294"/>
    </row>
    <row r="228" spans="1:12" s="300" customFormat="1" ht="33.75" x14ac:dyDescent="0.2">
      <c r="A228" s="296" t="s">
        <v>1</v>
      </c>
      <c r="B228" s="296" t="s">
        <v>2</v>
      </c>
      <c r="C228" s="18" t="s">
        <v>3</v>
      </c>
      <c r="D228" s="16" t="s">
        <v>4</v>
      </c>
      <c r="E228" s="19" t="s">
        <v>5</v>
      </c>
      <c r="F228" s="20" t="s">
        <v>6</v>
      </c>
      <c r="G228" s="297" t="s">
        <v>7</v>
      </c>
      <c r="H228" s="87" t="s">
        <v>8</v>
      </c>
      <c r="I228" s="20" t="s">
        <v>9</v>
      </c>
      <c r="J228" s="20" t="s">
        <v>10</v>
      </c>
      <c r="K228" s="24" t="s">
        <v>152</v>
      </c>
    </row>
    <row r="229" spans="1:12" s="300" customFormat="1" ht="32.25" customHeight="1" x14ac:dyDescent="0.2">
      <c r="A229" s="618">
        <v>7</v>
      </c>
      <c r="B229" s="305" t="s">
        <v>157</v>
      </c>
      <c r="C229" s="321"/>
      <c r="D229" s="660" t="s">
        <v>49</v>
      </c>
      <c r="E229" s="29">
        <v>4000</v>
      </c>
      <c r="F229" s="338">
        <v>0</v>
      </c>
      <c r="G229" s="41">
        <v>0.08</v>
      </c>
      <c r="H229" s="322">
        <f t="shared" si="32"/>
        <v>0</v>
      </c>
      <c r="I229" s="323">
        <f t="shared" si="35"/>
        <v>0</v>
      </c>
      <c r="J229" s="323">
        <f t="shared" si="36"/>
        <v>0</v>
      </c>
      <c r="K229" s="665" t="s">
        <v>155</v>
      </c>
    </row>
    <row r="230" spans="1:12" s="300" customFormat="1" ht="24" x14ac:dyDescent="0.2">
      <c r="A230" s="25">
        <v>8</v>
      </c>
      <c r="B230" s="304" t="s">
        <v>158</v>
      </c>
      <c r="C230" s="106"/>
      <c r="D230" s="673" t="s">
        <v>49</v>
      </c>
      <c r="E230" s="29">
        <v>3000</v>
      </c>
      <c r="F230" s="338">
        <v>0</v>
      </c>
      <c r="G230" s="303">
        <v>0.08</v>
      </c>
      <c r="H230" s="32">
        <f t="shared" si="32"/>
        <v>0</v>
      </c>
      <c r="I230" s="33">
        <f t="shared" si="35"/>
        <v>0</v>
      </c>
      <c r="J230" s="33">
        <f t="shared" si="36"/>
        <v>0</v>
      </c>
      <c r="K230" s="131" t="s">
        <v>159</v>
      </c>
    </row>
    <row r="231" spans="1:12" s="300" customFormat="1" ht="12" x14ac:dyDescent="0.2">
      <c r="A231" s="25">
        <v>9</v>
      </c>
      <c r="B231" s="305" t="s">
        <v>160</v>
      </c>
      <c r="C231" s="299"/>
      <c r="D231" s="660" t="s">
        <v>49</v>
      </c>
      <c r="E231" s="29">
        <v>3000</v>
      </c>
      <c r="F231" s="338">
        <v>0</v>
      </c>
      <c r="G231" s="303">
        <v>0.08</v>
      </c>
      <c r="H231" s="32">
        <f t="shared" si="32"/>
        <v>0</v>
      </c>
      <c r="I231" s="33">
        <f t="shared" si="35"/>
        <v>0</v>
      </c>
      <c r="J231" s="33">
        <f t="shared" si="36"/>
        <v>0</v>
      </c>
      <c r="K231" s="131" t="s">
        <v>159</v>
      </c>
    </row>
    <row r="232" spans="1:12" s="300" customFormat="1" ht="12" x14ac:dyDescent="0.2">
      <c r="A232" s="25">
        <v>10</v>
      </c>
      <c r="B232" s="304" t="s">
        <v>161</v>
      </c>
      <c r="C232" s="301"/>
      <c r="D232" s="673" t="s">
        <v>14</v>
      </c>
      <c r="E232" s="29">
        <v>100</v>
      </c>
      <c r="F232" s="338">
        <v>0</v>
      </c>
      <c r="G232" s="303">
        <v>0.08</v>
      </c>
      <c r="H232" s="32">
        <f t="shared" si="32"/>
        <v>0</v>
      </c>
      <c r="I232" s="33">
        <f t="shared" si="35"/>
        <v>0</v>
      </c>
      <c r="J232" s="33">
        <f t="shared" si="36"/>
        <v>0</v>
      </c>
      <c r="K232" s="131" t="s">
        <v>159</v>
      </c>
    </row>
    <row r="233" spans="1:12" s="300" customFormat="1" ht="24" x14ac:dyDescent="0.2">
      <c r="A233" s="25">
        <v>11</v>
      </c>
      <c r="B233" s="34" t="s">
        <v>162</v>
      </c>
      <c r="C233" s="301"/>
      <c r="D233" s="673" t="s">
        <v>14</v>
      </c>
      <c r="E233" s="29">
        <v>1700</v>
      </c>
      <c r="F233" s="338">
        <v>0</v>
      </c>
      <c r="G233" s="303">
        <v>0.08</v>
      </c>
      <c r="H233" s="32">
        <f t="shared" si="32"/>
        <v>0</v>
      </c>
      <c r="I233" s="33">
        <f t="shared" si="35"/>
        <v>0</v>
      </c>
      <c r="J233" s="33">
        <f t="shared" si="36"/>
        <v>0</v>
      </c>
      <c r="K233" s="131" t="s">
        <v>430</v>
      </c>
      <c r="L233" s="306"/>
    </row>
    <row r="234" spans="1:12" s="300" customFormat="1" ht="40.5" customHeight="1" x14ac:dyDescent="0.2">
      <c r="A234" s="25">
        <v>12</v>
      </c>
      <c r="B234" s="302" t="s">
        <v>163</v>
      </c>
      <c r="C234" s="301"/>
      <c r="D234" s="673" t="s">
        <v>14</v>
      </c>
      <c r="E234" s="29">
        <v>6500</v>
      </c>
      <c r="F234" s="338">
        <v>0</v>
      </c>
      <c r="G234" s="303">
        <v>0.08</v>
      </c>
      <c r="H234" s="32">
        <f t="shared" si="32"/>
        <v>0</v>
      </c>
      <c r="I234" s="33">
        <f t="shared" si="35"/>
        <v>0</v>
      </c>
      <c r="J234" s="33">
        <f t="shared" si="36"/>
        <v>0</v>
      </c>
      <c r="K234" s="131" t="s">
        <v>430</v>
      </c>
    </row>
    <row r="235" spans="1:12" s="300" customFormat="1" ht="120.75" customHeight="1" x14ac:dyDescent="0.2">
      <c r="A235" s="25">
        <v>15</v>
      </c>
      <c r="B235" s="302" t="s">
        <v>166</v>
      </c>
      <c r="C235" s="309"/>
      <c r="D235" s="673" t="s">
        <v>49</v>
      </c>
      <c r="E235" s="29">
        <v>2200</v>
      </c>
      <c r="F235" s="338">
        <v>0</v>
      </c>
      <c r="G235" s="303">
        <v>0.08</v>
      </c>
      <c r="H235" s="32">
        <f t="shared" si="32"/>
        <v>0</v>
      </c>
      <c r="I235" s="33">
        <f t="shared" si="35"/>
        <v>0</v>
      </c>
      <c r="J235" s="33">
        <f t="shared" si="36"/>
        <v>0</v>
      </c>
      <c r="K235" s="131" t="s">
        <v>167</v>
      </c>
    </row>
    <row r="236" spans="1:12" s="300" customFormat="1" ht="144" x14ac:dyDescent="0.2">
      <c r="A236" s="25">
        <v>16</v>
      </c>
      <c r="B236" s="302" t="s">
        <v>168</v>
      </c>
      <c r="C236" s="309"/>
      <c r="D236" s="673" t="s">
        <v>49</v>
      </c>
      <c r="E236" s="29">
        <v>55000</v>
      </c>
      <c r="F236" s="338">
        <v>0</v>
      </c>
      <c r="G236" s="303">
        <v>0.08</v>
      </c>
      <c r="H236" s="32">
        <f t="shared" si="32"/>
        <v>0</v>
      </c>
      <c r="I236" s="33">
        <f t="shared" si="35"/>
        <v>0</v>
      </c>
      <c r="J236" s="33">
        <f t="shared" si="36"/>
        <v>0</v>
      </c>
      <c r="K236" s="131" t="s">
        <v>430</v>
      </c>
    </row>
    <row r="237" spans="1:12" s="300" customFormat="1" ht="12" x14ac:dyDescent="0.2">
      <c r="A237" s="25">
        <v>17</v>
      </c>
      <c r="B237" s="302" t="s">
        <v>169</v>
      </c>
      <c r="C237" s="301"/>
      <c r="D237" s="673" t="s">
        <v>14</v>
      </c>
      <c r="E237" s="29">
        <v>60</v>
      </c>
      <c r="F237" s="338">
        <v>0</v>
      </c>
      <c r="G237" s="303">
        <v>0.08</v>
      </c>
      <c r="H237" s="32">
        <f t="shared" si="32"/>
        <v>0</v>
      </c>
      <c r="I237" s="33">
        <f t="shared" si="35"/>
        <v>0</v>
      </c>
      <c r="J237" s="33">
        <f t="shared" si="36"/>
        <v>0</v>
      </c>
      <c r="K237" s="131" t="s">
        <v>167</v>
      </c>
    </row>
    <row r="238" spans="1:12" s="300" customFormat="1" ht="12" x14ac:dyDescent="0.2">
      <c r="A238" s="25">
        <v>18</v>
      </c>
      <c r="B238" s="131" t="s">
        <v>170</v>
      </c>
      <c r="C238" s="106"/>
      <c r="D238" s="659" t="s">
        <v>92</v>
      </c>
      <c r="E238" s="29">
        <v>100</v>
      </c>
      <c r="F238" s="338">
        <v>0</v>
      </c>
      <c r="G238" s="675">
        <v>0.08</v>
      </c>
      <c r="H238" s="32">
        <f t="shared" si="32"/>
        <v>0</v>
      </c>
      <c r="I238" s="33">
        <f t="shared" si="35"/>
        <v>0</v>
      </c>
      <c r="J238" s="33">
        <f t="shared" si="36"/>
        <v>0</v>
      </c>
      <c r="K238" s="131" t="s">
        <v>155</v>
      </c>
    </row>
    <row r="239" spans="1:12" s="300" customFormat="1" ht="60" x14ac:dyDescent="0.2">
      <c r="A239" s="25">
        <v>19</v>
      </c>
      <c r="B239" s="310" t="s">
        <v>437</v>
      </c>
      <c r="C239" s="301"/>
      <c r="D239" s="673" t="s">
        <v>92</v>
      </c>
      <c r="E239" s="29">
        <v>200</v>
      </c>
      <c r="F239" s="338">
        <v>0</v>
      </c>
      <c r="G239" s="303">
        <v>0.08</v>
      </c>
      <c r="H239" s="32">
        <f t="shared" si="32"/>
        <v>0</v>
      </c>
      <c r="I239" s="33">
        <f t="shared" si="35"/>
        <v>0</v>
      </c>
      <c r="J239" s="33">
        <f t="shared" si="36"/>
        <v>0</v>
      </c>
      <c r="K239" s="131" t="s">
        <v>155</v>
      </c>
      <c r="L239" s="311"/>
    </row>
    <row r="240" spans="1:12" s="300" customFormat="1" x14ac:dyDescent="0.2">
      <c r="A240" s="25">
        <v>20</v>
      </c>
      <c r="B240" s="302" t="s">
        <v>171</v>
      </c>
      <c r="C240" s="301"/>
      <c r="D240" s="673" t="s">
        <v>92</v>
      </c>
      <c r="E240" s="29">
        <v>100</v>
      </c>
      <c r="F240" s="338">
        <v>0</v>
      </c>
      <c r="G240" s="303">
        <v>0.08</v>
      </c>
      <c r="H240" s="32">
        <f t="shared" si="32"/>
        <v>0</v>
      </c>
      <c r="I240" s="33">
        <f t="shared" si="35"/>
        <v>0</v>
      </c>
      <c r="J240" s="33">
        <f t="shared" si="36"/>
        <v>0</v>
      </c>
      <c r="K240" s="131" t="s">
        <v>155</v>
      </c>
      <c r="L240" s="311"/>
    </row>
    <row r="241" spans="1:12" s="300" customFormat="1" x14ac:dyDescent="0.2">
      <c r="A241" s="25">
        <v>21</v>
      </c>
      <c r="B241" s="302" t="s">
        <v>172</v>
      </c>
      <c r="C241" s="301"/>
      <c r="D241" s="673" t="s">
        <v>154</v>
      </c>
      <c r="E241" s="29">
        <v>300</v>
      </c>
      <c r="F241" s="338">
        <v>0</v>
      </c>
      <c r="G241" s="303">
        <v>0.08</v>
      </c>
      <c r="H241" s="32">
        <f t="shared" si="32"/>
        <v>0</v>
      </c>
      <c r="I241" s="33">
        <f t="shared" si="35"/>
        <v>0</v>
      </c>
      <c r="J241" s="33">
        <f t="shared" si="36"/>
        <v>0</v>
      </c>
      <c r="K241" s="131" t="s">
        <v>155</v>
      </c>
      <c r="L241" s="311"/>
    </row>
    <row r="242" spans="1:12" s="300" customFormat="1" x14ac:dyDescent="0.2">
      <c r="A242" s="25">
        <v>22</v>
      </c>
      <c r="B242" s="302" t="s">
        <v>173</v>
      </c>
      <c r="C242" s="301"/>
      <c r="D242" s="673" t="s">
        <v>92</v>
      </c>
      <c r="E242" s="29">
        <v>12</v>
      </c>
      <c r="F242" s="338">
        <v>0</v>
      </c>
      <c r="G242" s="303">
        <v>0.08</v>
      </c>
      <c r="H242" s="32">
        <f t="shared" si="32"/>
        <v>0</v>
      </c>
      <c r="I242" s="33">
        <f t="shared" si="35"/>
        <v>0</v>
      </c>
      <c r="J242" s="33">
        <f t="shared" si="36"/>
        <v>0</v>
      </c>
      <c r="K242" s="131"/>
      <c r="L242" s="311"/>
    </row>
    <row r="243" spans="1:12" s="300" customFormat="1" x14ac:dyDescent="0.2">
      <c r="A243" s="25">
        <v>23</v>
      </c>
      <c r="B243" s="302" t="s">
        <v>174</v>
      </c>
      <c r="C243" s="312"/>
      <c r="D243" s="673" t="s">
        <v>154</v>
      </c>
      <c r="E243" s="29">
        <v>800</v>
      </c>
      <c r="F243" s="338">
        <v>0</v>
      </c>
      <c r="G243" s="303">
        <v>0.08</v>
      </c>
      <c r="H243" s="32">
        <f t="shared" si="32"/>
        <v>0</v>
      </c>
      <c r="I243" s="33">
        <f t="shared" si="35"/>
        <v>0</v>
      </c>
      <c r="J243" s="33">
        <f t="shared" si="36"/>
        <v>0</v>
      </c>
      <c r="K243" s="131" t="s">
        <v>155</v>
      </c>
      <c r="L243" s="311"/>
    </row>
    <row r="244" spans="1:12" s="300" customFormat="1" x14ac:dyDescent="0.2">
      <c r="A244" s="25">
        <v>24</v>
      </c>
      <c r="B244" s="302" t="s">
        <v>175</v>
      </c>
      <c r="C244" s="301"/>
      <c r="D244" s="673" t="s">
        <v>154</v>
      </c>
      <c r="E244" s="29">
        <v>700</v>
      </c>
      <c r="F244" s="338">
        <v>0</v>
      </c>
      <c r="G244" s="303">
        <v>0.08</v>
      </c>
      <c r="H244" s="32">
        <f t="shared" si="32"/>
        <v>0</v>
      </c>
      <c r="I244" s="33">
        <f t="shared" si="35"/>
        <v>0</v>
      </c>
      <c r="J244" s="33">
        <f t="shared" si="36"/>
        <v>0</v>
      </c>
      <c r="K244" s="131" t="s">
        <v>155</v>
      </c>
      <c r="L244" s="311"/>
    </row>
    <row r="245" spans="1:12" s="300" customFormat="1" x14ac:dyDescent="0.2">
      <c r="A245" s="25">
        <v>25</v>
      </c>
      <c r="B245" s="302" t="s">
        <v>373</v>
      </c>
      <c r="C245" s="301"/>
      <c r="D245" s="673" t="s">
        <v>154</v>
      </c>
      <c r="E245" s="29">
        <v>400</v>
      </c>
      <c r="F245" s="338">
        <v>0</v>
      </c>
      <c r="G245" s="303">
        <v>0.08</v>
      </c>
      <c r="H245" s="32">
        <f t="shared" si="32"/>
        <v>0</v>
      </c>
      <c r="I245" s="33">
        <f t="shared" si="35"/>
        <v>0</v>
      </c>
      <c r="J245" s="33">
        <f t="shared" si="36"/>
        <v>0</v>
      </c>
      <c r="K245" s="131" t="s">
        <v>155</v>
      </c>
      <c r="L245" s="311"/>
    </row>
    <row r="246" spans="1:12" s="300" customFormat="1" ht="12" x14ac:dyDescent="0.2">
      <c r="A246" s="25">
        <v>26</v>
      </c>
      <c r="B246" s="307" t="s">
        <v>374</v>
      </c>
      <c r="C246" s="301"/>
      <c r="D246" s="674" t="s">
        <v>154</v>
      </c>
      <c r="E246" s="29">
        <v>600</v>
      </c>
      <c r="F246" s="338">
        <v>0</v>
      </c>
      <c r="G246" s="303">
        <v>0.08</v>
      </c>
      <c r="H246" s="32">
        <f t="shared" si="32"/>
        <v>0</v>
      </c>
      <c r="I246" s="33">
        <f t="shared" si="35"/>
        <v>0</v>
      </c>
      <c r="J246" s="33">
        <f t="shared" si="36"/>
        <v>0</v>
      </c>
      <c r="K246" s="131" t="s">
        <v>155</v>
      </c>
    </row>
    <row r="247" spans="1:12" s="300" customFormat="1" ht="12" x14ac:dyDescent="0.2">
      <c r="A247" s="617">
        <v>27</v>
      </c>
      <c r="B247" s="307" t="s">
        <v>375</v>
      </c>
      <c r="C247" s="114"/>
      <c r="D247" s="674" t="s">
        <v>92</v>
      </c>
      <c r="E247" s="29">
        <v>200</v>
      </c>
      <c r="F247" s="338">
        <v>0</v>
      </c>
      <c r="G247" s="308">
        <v>0.08</v>
      </c>
      <c r="H247" s="32">
        <f t="shared" si="32"/>
        <v>0</v>
      </c>
      <c r="I247" s="33">
        <f t="shared" si="35"/>
        <v>0</v>
      </c>
      <c r="J247" s="33">
        <f t="shared" si="36"/>
        <v>0</v>
      </c>
      <c r="K247" s="283" t="s">
        <v>155</v>
      </c>
    </row>
    <row r="248" spans="1:12" s="300" customFormat="1" ht="12" x14ac:dyDescent="0.2">
      <c r="A248" s="25">
        <v>28</v>
      </c>
      <c r="B248" s="131" t="s">
        <v>376</v>
      </c>
      <c r="C248" s="106"/>
      <c r="D248" s="659" t="s">
        <v>92</v>
      </c>
      <c r="E248" s="29">
        <v>100</v>
      </c>
      <c r="F248" s="338">
        <v>0</v>
      </c>
      <c r="G248" s="675">
        <v>0.08</v>
      </c>
      <c r="H248" s="32">
        <f t="shared" si="32"/>
        <v>0</v>
      </c>
      <c r="I248" s="33">
        <f t="shared" si="35"/>
        <v>0</v>
      </c>
      <c r="J248" s="33">
        <f t="shared" si="36"/>
        <v>0</v>
      </c>
      <c r="K248" s="283" t="s">
        <v>155</v>
      </c>
    </row>
    <row r="249" spans="1:12" s="300" customFormat="1" ht="12" x14ac:dyDescent="0.2">
      <c r="A249" s="25">
        <v>29</v>
      </c>
      <c r="B249" s="131" t="s">
        <v>378</v>
      </c>
      <c r="C249" s="106"/>
      <c r="D249" s="659" t="s">
        <v>92</v>
      </c>
      <c r="E249" s="29">
        <v>150</v>
      </c>
      <c r="F249" s="338">
        <v>0</v>
      </c>
      <c r="G249" s="675">
        <v>0.08</v>
      </c>
      <c r="H249" s="32">
        <f t="shared" si="32"/>
        <v>0</v>
      </c>
      <c r="I249" s="33">
        <f t="shared" si="35"/>
        <v>0</v>
      </c>
      <c r="J249" s="33">
        <f t="shared" si="36"/>
        <v>0</v>
      </c>
      <c r="K249" s="283" t="s">
        <v>155</v>
      </c>
    </row>
    <row r="250" spans="1:12" s="300" customFormat="1" ht="12" x14ac:dyDescent="0.2">
      <c r="A250" s="25">
        <v>30</v>
      </c>
      <c r="B250" s="131" t="s">
        <v>377</v>
      </c>
      <c r="C250" s="106"/>
      <c r="D250" s="659" t="s">
        <v>92</v>
      </c>
      <c r="E250" s="29">
        <v>100</v>
      </c>
      <c r="F250" s="338">
        <v>0</v>
      </c>
      <c r="G250" s="675">
        <v>0.08</v>
      </c>
      <c r="H250" s="32">
        <f t="shared" si="32"/>
        <v>0</v>
      </c>
      <c r="I250" s="33">
        <f t="shared" si="35"/>
        <v>0</v>
      </c>
      <c r="J250" s="33">
        <f t="shared" si="36"/>
        <v>0</v>
      </c>
      <c r="K250" s="283" t="s">
        <v>155</v>
      </c>
    </row>
    <row r="251" spans="1:12" s="300" customFormat="1" ht="12" x14ac:dyDescent="0.2">
      <c r="A251" s="25">
        <v>31</v>
      </c>
      <c r="B251" s="131" t="s">
        <v>438</v>
      </c>
      <c r="C251" s="106"/>
      <c r="D251" s="659" t="s">
        <v>92</v>
      </c>
      <c r="E251" s="29">
        <v>1</v>
      </c>
      <c r="F251" s="338">
        <v>0</v>
      </c>
      <c r="G251" s="675">
        <v>0.08</v>
      </c>
      <c r="H251" s="32">
        <f t="shared" si="32"/>
        <v>0</v>
      </c>
      <c r="I251" s="33">
        <f t="shared" si="35"/>
        <v>0</v>
      </c>
      <c r="J251" s="33">
        <f t="shared" si="36"/>
        <v>0</v>
      </c>
      <c r="K251" s="131" t="s">
        <v>410</v>
      </c>
    </row>
    <row r="252" spans="1:12" s="300" customFormat="1" x14ac:dyDescent="0.2">
      <c r="B252" s="313"/>
      <c r="C252" s="314"/>
      <c r="D252" s="314"/>
      <c r="E252" s="315"/>
      <c r="F252" s="676" t="s">
        <v>110</v>
      </c>
      <c r="G252" s="316"/>
      <c r="H252" s="96">
        <f>SUM(H229:H251)</f>
        <v>0</v>
      </c>
      <c r="I252" s="97">
        <f>SUM(I229:I251)</f>
        <v>0</v>
      </c>
      <c r="J252" s="97">
        <f>SUM(J229:J251)</f>
        <v>0</v>
      </c>
      <c r="K252" s="131"/>
    </row>
    <row r="253" spans="1:12" s="300" customFormat="1" x14ac:dyDescent="0.2">
      <c r="B253" s="313"/>
      <c r="C253" s="314"/>
      <c r="D253" s="314"/>
      <c r="E253" s="315"/>
      <c r="F253" s="95"/>
      <c r="G253" s="671"/>
      <c r="H253" s="672"/>
      <c r="I253" s="630"/>
      <c r="J253" s="630"/>
      <c r="K253" s="313"/>
    </row>
    <row r="254" spans="1:12" s="300" customFormat="1" x14ac:dyDescent="0.2">
      <c r="A254" s="286"/>
      <c r="B254" s="287" t="s">
        <v>447</v>
      </c>
      <c r="C254" s="288"/>
      <c r="D254" s="289"/>
      <c r="E254" s="290"/>
      <c r="F254" s="284"/>
      <c r="G254" s="291"/>
      <c r="H254" s="292"/>
      <c r="I254" s="293"/>
      <c r="J254" s="293"/>
      <c r="K254" s="294"/>
    </row>
    <row r="255" spans="1:12" s="300" customFormat="1" ht="33.75" x14ac:dyDescent="0.2">
      <c r="A255" s="296" t="s">
        <v>1</v>
      </c>
      <c r="B255" s="296" t="s">
        <v>2</v>
      </c>
      <c r="C255" s="18" t="s">
        <v>3</v>
      </c>
      <c r="D255" s="16" t="s">
        <v>4</v>
      </c>
      <c r="E255" s="19" t="s">
        <v>5</v>
      </c>
      <c r="F255" s="20" t="s">
        <v>6</v>
      </c>
      <c r="G255" s="297" t="s">
        <v>7</v>
      </c>
      <c r="H255" s="87" t="s">
        <v>8</v>
      </c>
      <c r="I255" s="20" t="s">
        <v>9</v>
      </c>
      <c r="J255" s="20" t="s">
        <v>10</v>
      </c>
      <c r="K255" s="24" t="s">
        <v>152</v>
      </c>
    </row>
    <row r="256" spans="1:12" s="300" customFormat="1" ht="24" x14ac:dyDescent="0.2">
      <c r="A256" s="25">
        <v>13</v>
      </c>
      <c r="B256" s="307" t="s">
        <v>164</v>
      </c>
      <c r="C256" s="114"/>
      <c r="D256" s="674" t="s">
        <v>14</v>
      </c>
      <c r="E256" s="29">
        <v>1000</v>
      </c>
      <c r="F256" s="338">
        <v>0</v>
      </c>
      <c r="G256" s="308">
        <v>0.08</v>
      </c>
      <c r="H256" s="32">
        <f t="shared" ref="H256:H257" si="37">PRODUCT(F256,E256)</f>
        <v>0</v>
      </c>
      <c r="I256" s="33">
        <f t="shared" ref="I256:I257" si="38">PRODUCT(H256,G256)</f>
        <v>0</v>
      </c>
      <c r="J256" s="33">
        <f t="shared" ref="J256:J257" si="39">PRODUCT(H256,G256)+H256</f>
        <v>0</v>
      </c>
      <c r="K256" s="131" t="s">
        <v>410</v>
      </c>
    </row>
    <row r="257" spans="1:11" s="300" customFormat="1" ht="24" x14ac:dyDescent="0.2">
      <c r="A257" s="25">
        <v>14</v>
      </c>
      <c r="B257" s="131" t="s">
        <v>165</v>
      </c>
      <c r="C257" s="106"/>
      <c r="D257" s="659" t="s">
        <v>14</v>
      </c>
      <c r="E257" s="29">
        <v>5000</v>
      </c>
      <c r="F257" s="338">
        <v>0</v>
      </c>
      <c r="G257" s="675">
        <v>0.08</v>
      </c>
      <c r="H257" s="32">
        <f t="shared" si="37"/>
        <v>0</v>
      </c>
      <c r="I257" s="33">
        <f t="shared" si="38"/>
        <v>0</v>
      </c>
      <c r="J257" s="33">
        <f t="shared" si="39"/>
        <v>0</v>
      </c>
      <c r="K257" s="131" t="s">
        <v>410</v>
      </c>
    </row>
    <row r="258" spans="1:11" s="300" customFormat="1" x14ac:dyDescent="0.2">
      <c r="B258" s="313"/>
      <c r="C258" s="314"/>
      <c r="D258" s="314"/>
      <c r="E258" s="315"/>
      <c r="F258" s="94" t="s">
        <v>110</v>
      </c>
      <c r="G258" s="316"/>
      <c r="H258" s="96">
        <f>SUM(H256:H257)</f>
        <v>0</v>
      </c>
      <c r="I258" s="97">
        <f>SUM(I256:I257)</f>
        <v>0</v>
      </c>
      <c r="J258" s="97">
        <f>SUM(J256:J257)</f>
        <v>0</v>
      </c>
      <c r="K258" s="131"/>
    </row>
    <row r="259" spans="1:11" s="300" customFormat="1" x14ac:dyDescent="0.2">
      <c r="B259" s="313"/>
      <c r="C259" s="314"/>
      <c r="D259" s="314"/>
      <c r="E259" s="315"/>
      <c r="F259" s="95"/>
      <c r="G259" s="671"/>
      <c r="H259" s="672"/>
      <c r="I259" s="630"/>
      <c r="J259" s="630"/>
      <c r="K259" s="313"/>
    </row>
    <row r="260" spans="1:11" s="300" customFormat="1" x14ac:dyDescent="0.2">
      <c r="A260" s="286"/>
      <c r="B260" s="287" t="s">
        <v>455</v>
      </c>
      <c r="C260" s="288"/>
      <c r="D260" s="289"/>
      <c r="E260" s="290"/>
      <c r="F260" s="284"/>
      <c r="G260" s="291"/>
      <c r="H260" s="292"/>
      <c r="I260" s="293"/>
      <c r="J260" s="293"/>
      <c r="K260" s="294"/>
    </row>
    <row r="261" spans="1:11" s="300" customFormat="1" ht="33.75" x14ac:dyDescent="0.2">
      <c r="A261" s="296" t="s">
        <v>1</v>
      </c>
      <c r="B261" s="296" t="s">
        <v>2</v>
      </c>
      <c r="C261" s="18" t="s">
        <v>3</v>
      </c>
      <c r="D261" s="16" t="s">
        <v>4</v>
      </c>
      <c r="E261" s="19" t="s">
        <v>5</v>
      </c>
      <c r="F261" s="20" t="s">
        <v>6</v>
      </c>
      <c r="G261" s="297" t="s">
        <v>7</v>
      </c>
      <c r="H261" s="87" t="s">
        <v>8</v>
      </c>
      <c r="I261" s="20" t="s">
        <v>9</v>
      </c>
      <c r="J261" s="20" t="s">
        <v>10</v>
      </c>
      <c r="K261" s="24" t="s">
        <v>152</v>
      </c>
    </row>
    <row r="262" spans="1:11" s="300" customFormat="1" ht="12" x14ac:dyDescent="0.2">
      <c r="A262" s="618">
        <v>32</v>
      </c>
      <c r="B262" s="310" t="s">
        <v>176</v>
      </c>
      <c r="C262" s="299"/>
      <c r="D262" s="660" t="s">
        <v>14</v>
      </c>
      <c r="E262" s="29">
        <v>250</v>
      </c>
      <c r="F262" s="338">
        <v>0</v>
      </c>
      <c r="G262" s="616">
        <v>0.08</v>
      </c>
      <c r="H262" s="32">
        <f t="shared" ref="H262" si="40">PRODUCT(F262,E262)</f>
        <v>0</v>
      </c>
      <c r="I262" s="33">
        <f t="shared" ref="I262" si="41">PRODUCT(H262,G262)</f>
        <v>0</v>
      </c>
      <c r="J262" s="33">
        <f t="shared" ref="J262" si="42">PRODUCT(H262,G262)+H262</f>
        <v>0</v>
      </c>
      <c r="K262" s="131"/>
    </row>
    <row r="263" spans="1:11" s="300" customFormat="1" x14ac:dyDescent="0.2">
      <c r="B263" s="313"/>
      <c r="C263" s="314"/>
      <c r="D263" s="314"/>
      <c r="E263" s="315"/>
      <c r="F263" s="94" t="s">
        <v>110</v>
      </c>
      <c r="G263" s="316"/>
      <c r="H263" s="96">
        <f>SUM(H262)</f>
        <v>0</v>
      </c>
      <c r="I263" s="97">
        <f>SUM(I262)</f>
        <v>0</v>
      </c>
      <c r="J263" s="97">
        <f>SUM(J262)</f>
        <v>0</v>
      </c>
      <c r="K263" s="131"/>
    </row>
    <row r="264" spans="1:11" s="300" customFormat="1" x14ac:dyDescent="0.2">
      <c r="B264" s="313"/>
      <c r="C264" s="314"/>
      <c r="D264" s="314"/>
      <c r="E264" s="315"/>
      <c r="F264" s="95"/>
      <c r="G264" s="671"/>
      <c r="H264" s="672"/>
      <c r="I264" s="630"/>
      <c r="J264" s="630"/>
      <c r="K264" s="313"/>
    </row>
    <row r="265" spans="1:11" s="300" customFormat="1" ht="12" x14ac:dyDescent="0.2">
      <c r="A265" s="217"/>
      <c r="B265" s="195"/>
      <c r="C265" s="317"/>
      <c r="D265" s="82"/>
      <c r="E265" s="213"/>
      <c r="F265" s="318"/>
      <c r="G265" s="291"/>
      <c r="H265" s="319"/>
      <c r="I265" s="320"/>
      <c r="J265" s="320"/>
      <c r="K265" s="313"/>
    </row>
    <row r="266" spans="1:11" s="300" customFormat="1" ht="12" x14ac:dyDescent="0.2">
      <c r="A266" s="217"/>
      <c r="B266" s="195"/>
      <c r="C266" s="317"/>
      <c r="D266" s="82"/>
      <c r="E266" s="213"/>
      <c r="F266" s="318"/>
      <c r="G266" s="291"/>
      <c r="H266" s="319"/>
      <c r="I266" s="320"/>
      <c r="J266" s="320"/>
      <c r="K266" s="313"/>
    </row>
    <row r="267" spans="1:11" s="300" customFormat="1" x14ac:dyDescent="0.2">
      <c r="A267" s="286"/>
      <c r="B267" s="287" t="s">
        <v>177</v>
      </c>
      <c r="C267" s="288"/>
      <c r="D267" s="289"/>
      <c r="E267" s="290"/>
      <c r="F267" s="284"/>
      <c r="G267" s="291"/>
      <c r="H267" s="292"/>
      <c r="I267" s="293"/>
      <c r="J267" s="293"/>
      <c r="K267" s="294"/>
    </row>
    <row r="268" spans="1:11" s="300" customFormat="1" ht="33.75" x14ac:dyDescent="0.2">
      <c r="A268" s="296" t="s">
        <v>1</v>
      </c>
      <c r="B268" s="296" t="s">
        <v>2</v>
      </c>
      <c r="C268" s="18" t="s">
        <v>3</v>
      </c>
      <c r="D268" s="16" t="s">
        <v>4</v>
      </c>
      <c r="E268" s="19" t="s">
        <v>5</v>
      </c>
      <c r="F268" s="20" t="s">
        <v>6</v>
      </c>
      <c r="G268" s="297" t="s">
        <v>7</v>
      </c>
      <c r="H268" s="87" t="s">
        <v>8</v>
      </c>
      <c r="I268" s="20" t="s">
        <v>9</v>
      </c>
      <c r="J268" s="20" t="s">
        <v>10</v>
      </c>
      <c r="K268" s="24" t="s">
        <v>152</v>
      </c>
    </row>
    <row r="269" spans="1:11" s="300" customFormat="1" ht="60" x14ac:dyDescent="0.2">
      <c r="A269" s="25">
        <v>1</v>
      </c>
      <c r="B269" s="298" t="s">
        <v>178</v>
      </c>
      <c r="C269" s="321"/>
      <c r="D269" s="677" t="s">
        <v>49</v>
      </c>
      <c r="E269" s="29">
        <v>100</v>
      </c>
      <c r="F269" s="338">
        <v>0</v>
      </c>
      <c r="G269" s="675">
        <v>0.08</v>
      </c>
      <c r="H269" s="32">
        <f t="shared" ref="H269:H275" si="43">PRODUCT(F269,E269)</f>
        <v>0</v>
      </c>
      <c r="I269" s="33">
        <f t="shared" ref="I269:I275" si="44">PRODUCT(H269,G269)</f>
        <v>0</v>
      </c>
      <c r="J269" s="33">
        <f t="shared" ref="J269:J275" si="45">PRODUCT(H269,G269)+H269</f>
        <v>0</v>
      </c>
      <c r="K269" s="131" t="s">
        <v>167</v>
      </c>
    </row>
    <row r="270" spans="1:11" s="300" customFormat="1" ht="60" x14ac:dyDescent="0.2">
      <c r="A270" s="25">
        <v>2</v>
      </c>
      <c r="B270" s="298" t="s">
        <v>179</v>
      </c>
      <c r="C270" s="321"/>
      <c r="D270" s="677" t="s">
        <v>49</v>
      </c>
      <c r="E270" s="29">
        <v>200</v>
      </c>
      <c r="F270" s="338">
        <v>0</v>
      </c>
      <c r="G270" s="675">
        <v>0.08</v>
      </c>
      <c r="H270" s="32">
        <f t="shared" si="43"/>
        <v>0</v>
      </c>
      <c r="I270" s="33">
        <f t="shared" si="44"/>
        <v>0</v>
      </c>
      <c r="J270" s="33">
        <f t="shared" si="45"/>
        <v>0</v>
      </c>
      <c r="K270" s="131" t="s">
        <v>167</v>
      </c>
    </row>
    <row r="271" spans="1:11" s="300" customFormat="1" ht="60" x14ac:dyDescent="0.2">
      <c r="A271" s="25">
        <v>3</v>
      </c>
      <c r="B271" s="298" t="s">
        <v>180</v>
      </c>
      <c r="C271" s="321"/>
      <c r="D271" s="678" t="s">
        <v>49</v>
      </c>
      <c r="E271" s="29">
        <v>2200</v>
      </c>
      <c r="F271" s="338">
        <v>0</v>
      </c>
      <c r="G271" s="681">
        <v>0.08</v>
      </c>
      <c r="H271" s="322">
        <f t="shared" si="43"/>
        <v>0</v>
      </c>
      <c r="I271" s="323">
        <f t="shared" si="44"/>
        <v>0</v>
      </c>
      <c r="J271" s="323">
        <f t="shared" si="45"/>
        <v>0</v>
      </c>
      <c r="K271" s="131" t="s">
        <v>167</v>
      </c>
    </row>
    <row r="272" spans="1:11" s="300" customFormat="1" ht="60" x14ac:dyDescent="0.2">
      <c r="A272" s="25">
        <v>4</v>
      </c>
      <c r="B272" s="298" t="s">
        <v>181</v>
      </c>
      <c r="C272" s="321"/>
      <c r="D272" s="679" t="s">
        <v>49</v>
      </c>
      <c r="E272" s="29">
        <v>10000</v>
      </c>
      <c r="F272" s="338">
        <v>0</v>
      </c>
      <c r="G272" s="41">
        <v>0.08</v>
      </c>
      <c r="H272" s="322">
        <f t="shared" si="43"/>
        <v>0</v>
      </c>
      <c r="I272" s="323">
        <f t="shared" si="44"/>
        <v>0</v>
      </c>
      <c r="J272" s="323">
        <f t="shared" si="45"/>
        <v>0</v>
      </c>
      <c r="K272" s="131" t="s">
        <v>167</v>
      </c>
    </row>
    <row r="273" spans="1:11" s="300" customFormat="1" ht="60" x14ac:dyDescent="0.2">
      <c r="A273" s="25">
        <v>5</v>
      </c>
      <c r="B273" s="298" t="s">
        <v>182</v>
      </c>
      <c r="C273" s="321"/>
      <c r="D273" s="679" t="s">
        <v>49</v>
      </c>
      <c r="E273" s="29">
        <v>8000</v>
      </c>
      <c r="F273" s="338">
        <v>0</v>
      </c>
      <c r="G273" s="303">
        <v>0.08</v>
      </c>
      <c r="H273" s="32">
        <f t="shared" si="43"/>
        <v>0</v>
      </c>
      <c r="I273" s="33">
        <f t="shared" si="44"/>
        <v>0</v>
      </c>
      <c r="J273" s="33">
        <f t="shared" si="45"/>
        <v>0</v>
      </c>
      <c r="K273" s="131" t="s">
        <v>167</v>
      </c>
    </row>
    <row r="274" spans="1:11" s="300" customFormat="1" ht="60" x14ac:dyDescent="0.2">
      <c r="A274" s="25">
        <v>6</v>
      </c>
      <c r="B274" s="298" t="s">
        <v>183</v>
      </c>
      <c r="C274" s="321"/>
      <c r="D274" s="679" t="s">
        <v>49</v>
      </c>
      <c r="E274" s="29">
        <v>250</v>
      </c>
      <c r="F274" s="338">
        <v>0</v>
      </c>
      <c r="G274" s="303">
        <v>0.08</v>
      </c>
      <c r="H274" s="32">
        <f t="shared" si="43"/>
        <v>0</v>
      </c>
      <c r="I274" s="33">
        <f t="shared" si="44"/>
        <v>0</v>
      </c>
      <c r="J274" s="33">
        <f t="shared" si="45"/>
        <v>0</v>
      </c>
      <c r="K274" s="131"/>
    </row>
    <row r="275" spans="1:11" s="300" customFormat="1" ht="12" x14ac:dyDescent="0.2">
      <c r="A275" s="25">
        <v>8</v>
      </c>
      <c r="B275" s="304" t="s">
        <v>184</v>
      </c>
      <c r="C275" s="321"/>
      <c r="D275" s="680" t="s">
        <v>14</v>
      </c>
      <c r="E275" s="29">
        <v>30000</v>
      </c>
      <c r="F275" s="338">
        <v>0</v>
      </c>
      <c r="G275" s="303">
        <v>0.08</v>
      </c>
      <c r="H275" s="32">
        <f t="shared" si="43"/>
        <v>0</v>
      </c>
      <c r="I275" s="33">
        <f t="shared" si="44"/>
        <v>0</v>
      </c>
      <c r="J275" s="33">
        <f t="shared" si="45"/>
        <v>0</v>
      </c>
      <c r="K275" s="131" t="s">
        <v>155</v>
      </c>
    </row>
    <row r="276" spans="1:11" s="300" customFormat="1" x14ac:dyDescent="0.2">
      <c r="A276" s="324"/>
      <c r="B276" s="325"/>
      <c r="C276" s="326"/>
      <c r="D276" s="327"/>
      <c r="E276" s="682"/>
      <c r="F276" s="638" t="s">
        <v>110</v>
      </c>
      <c r="G276" s="328"/>
      <c r="H276" s="76">
        <f>SUM(H269:H275)</f>
        <v>0</v>
      </c>
      <c r="I276" s="77">
        <f>SUM(I269:I275)</f>
        <v>0</v>
      </c>
      <c r="J276" s="77">
        <f>SUM(J269:J275)</f>
        <v>0</v>
      </c>
      <c r="K276" s="131"/>
    </row>
    <row r="277" spans="1:11" s="300" customFormat="1" ht="12" x14ac:dyDescent="0.2">
      <c r="A277" s="217"/>
      <c r="B277" s="223"/>
      <c r="C277" s="326"/>
      <c r="D277" s="225"/>
      <c r="E277" s="213"/>
      <c r="F277" s="329"/>
      <c r="G277" s="330"/>
      <c r="H277" s="331"/>
      <c r="I277" s="332"/>
      <c r="J277" s="332"/>
      <c r="K277" s="313"/>
    </row>
    <row r="278" spans="1:11" s="300" customFormat="1" x14ac:dyDescent="0.2">
      <c r="A278" s="286"/>
      <c r="B278" s="287" t="s">
        <v>185</v>
      </c>
      <c r="C278" s="288"/>
      <c r="D278" s="289"/>
      <c r="E278" s="290"/>
      <c r="F278" s="284"/>
      <c r="G278" s="291"/>
      <c r="H278" s="292"/>
      <c r="I278" s="293"/>
      <c r="J278" s="293"/>
      <c r="K278" s="294"/>
    </row>
    <row r="279" spans="1:11" s="300" customFormat="1" ht="33.75" x14ac:dyDescent="0.2">
      <c r="A279" s="296" t="s">
        <v>1</v>
      </c>
      <c r="B279" s="296" t="s">
        <v>2</v>
      </c>
      <c r="C279" s="18" t="s">
        <v>3</v>
      </c>
      <c r="D279" s="16" t="s">
        <v>4</v>
      </c>
      <c r="E279" s="19" t="s">
        <v>5</v>
      </c>
      <c r="F279" s="20" t="s">
        <v>6</v>
      </c>
      <c r="G279" s="297" t="s">
        <v>7</v>
      </c>
      <c r="H279" s="87" t="s">
        <v>8</v>
      </c>
      <c r="I279" s="20" t="s">
        <v>9</v>
      </c>
      <c r="J279" s="20" t="s">
        <v>10</v>
      </c>
      <c r="K279" s="24" t="s">
        <v>152</v>
      </c>
    </row>
    <row r="280" spans="1:11" s="300" customFormat="1" ht="60" x14ac:dyDescent="0.2">
      <c r="A280" s="25">
        <v>1</v>
      </c>
      <c r="B280" s="333" t="s">
        <v>186</v>
      </c>
      <c r="C280" s="321"/>
      <c r="D280" s="679" t="s">
        <v>14</v>
      </c>
      <c r="E280" s="29">
        <v>800</v>
      </c>
      <c r="F280" s="338">
        <v>0</v>
      </c>
      <c r="G280" s="31">
        <v>0.08</v>
      </c>
      <c r="H280" s="32">
        <f>PRODUCT(F280,E280)</f>
        <v>0</v>
      </c>
      <c r="I280" s="33">
        <f>PRODUCT(H280,G280)</f>
        <v>0</v>
      </c>
      <c r="J280" s="33">
        <f>PRODUCT(H280,G280)+H280</f>
        <v>0</v>
      </c>
      <c r="K280" s="131" t="s">
        <v>167</v>
      </c>
    </row>
    <row r="281" spans="1:11" s="300" customFormat="1" ht="60" x14ac:dyDescent="0.2">
      <c r="A281" s="25">
        <v>2</v>
      </c>
      <c r="B281" s="333" t="s">
        <v>187</v>
      </c>
      <c r="C281" s="321"/>
      <c r="D281" s="679" t="s">
        <v>14</v>
      </c>
      <c r="E281" s="29">
        <v>3000</v>
      </c>
      <c r="F281" s="338">
        <v>0</v>
      </c>
      <c r="G281" s="31">
        <v>0.08</v>
      </c>
      <c r="H281" s="32">
        <f>PRODUCT(F281,E281)</f>
        <v>0</v>
      </c>
      <c r="I281" s="33">
        <f>PRODUCT(H281,G281)</f>
        <v>0</v>
      </c>
      <c r="J281" s="33">
        <f>PRODUCT(H281,G281)+H281</f>
        <v>0</v>
      </c>
      <c r="K281" s="131" t="s">
        <v>167</v>
      </c>
    </row>
    <row r="282" spans="1:11" s="300" customFormat="1" ht="60" x14ac:dyDescent="0.2">
      <c r="A282" s="25">
        <v>3</v>
      </c>
      <c r="B282" s="333" t="s">
        <v>188</v>
      </c>
      <c r="C282" s="321"/>
      <c r="D282" s="679" t="s">
        <v>14</v>
      </c>
      <c r="E282" s="29">
        <v>2000</v>
      </c>
      <c r="F282" s="338">
        <v>0</v>
      </c>
      <c r="G282" s="31">
        <v>0.08</v>
      </c>
      <c r="H282" s="32">
        <f>PRODUCT(F282,E282)</f>
        <v>0</v>
      </c>
      <c r="I282" s="33">
        <f>PRODUCT(H282,G282)</f>
        <v>0</v>
      </c>
      <c r="J282" s="33">
        <f>PRODUCT(H282,G282)+H282</f>
        <v>0</v>
      </c>
      <c r="K282" s="131" t="s">
        <v>167</v>
      </c>
    </row>
    <row r="283" spans="1:11" s="300" customFormat="1" x14ac:dyDescent="0.2">
      <c r="A283" s="217"/>
      <c r="B283" s="223"/>
      <c r="C283" s="326"/>
      <c r="D283" s="225"/>
      <c r="E283" s="213"/>
      <c r="F283" s="638" t="s">
        <v>110</v>
      </c>
      <c r="G283" s="337"/>
      <c r="H283" s="76">
        <f>SUM(H280:H282)</f>
        <v>0</v>
      </c>
      <c r="I283" s="77">
        <f>SUM(I280:I282)</f>
        <v>0</v>
      </c>
      <c r="J283" s="77">
        <f>SUM(J280:J282)</f>
        <v>0</v>
      </c>
      <c r="K283" s="313"/>
    </row>
    <row r="284" spans="1:11" s="300" customFormat="1" x14ac:dyDescent="0.2">
      <c r="A284" s="217"/>
      <c r="B284" s="223"/>
      <c r="C284" s="326"/>
      <c r="D284" s="225"/>
      <c r="E284" s="213"/>
      <c r="F284" s="75"/>
      <c r="G284" s="337"/>
      <c r="H284" s="655"/>
      <c r="I284" s="656"/>
      <c r="J284" s="656"/>
      <c r="K284" s="313"/>
    </row>
    <row r="285" spans="1:11" s="300" customFormat="1" x14ac:dyDescent="0.2">
      <c r="A285" s="286"/>
      <c r="B285" s="287" t="s">
        <v>450</v>
      </c>
      <c r="C285" s="288"/>
      <c r="D285" s="289"/>
      <c r="E285" s="290"/>
      <c r="F285" s="284"/>
      <c r="G285" s="291"/>
      <c r="H285" s="292"/>
      <c r="I285" s="293"/>
      <c r="J285" s="293"/>
      <c r="K285" s="294"/>
    </row>
    <row r="286" spans="1:11" s="300" customFormat="1" ht="33.75" x14ac:dyDescent="0.2">
      <c r="A286" s="296" t="s">
        <v>1</v>
      </c>
      <c r="B286" s="296" t="s">
        <v>2</v>
      </c>
      <c r="C286" s="18" t="s">
        <v>3</v>
      </c>
      <c r="D286" s="16" t="s">
        <v>4</v>
      </c>
      <c r="E286" s="19" t="s">
        <v>5</v>
      </c>
      <c r="F286" s="20" t="s">
        <v>6</v>
      </c>
      <c r="G286" s="297" t="s">
        <v>7</v>
      </c>
      <c r="H286" s="87" t="s">
        <v>8</v>
      </c>
      <c r="I286" s="20" t="s">
        <v>9</v>
      </c>
      <c r="J286" s="20" t="s">
        <v>10</v>
      </c>
      <c r="K286" s="24" t="s">
        <v>152</v>
      </c>
    </row>
    <row r="287" spans="1:11" s="300" customFormat="1" ht="24" x14ac:dyDescent="0.2">
      <c r="A287" s="25">
        <v>4</v>
      </c>
      <c r="B287" s="334" t="s">
        <v>189</v>
      </c>
      <c r="C287" s="321"/>
      <c r="D287" s="683" t="s">
        <v>14</v>
      </c>
      <c r="E287" s="29">
        <v>300</v>
      </c>
      <c r="F287" s="338">
        <v>0</v>
      </c>
      <c r="G287" s="675">
        <v>0.08</v>
      </c>
      <c r="H287" s="335">
        <f>PRODUCT(F287,E287)</f>
        <v>0</v>
      </c>
      <c r="I287" s="336">
        <f>PRODUCT(H287,G287)</f>
        <v>0</v>
      </c>
      <c r="J287" s="336">
        <f>PRODUCT(H287,G287)+H287</f>
        <v>0</v>
      </c>
      <c r="K287" s="131" t="s">
        <v>167</v>
      </c>
    </row>
    <row r="288" spans="1:11" s="300" customFormat="1" x14ac:dyDescent="0.2">
      <c r="A288" s="217"/>
      <c r="B288" s="223"/>
      <c r="C288" s="326"/>
      <c r="D288" s="225"/>
      <c r="E288" s="213"/>
      <c r="F288" s="638" t="s">
        <v>110</v>
      </c>
      <c r="G288" s="337"/>
      <c r="H288" s="76">
        <f>SUM(H287)</f>
        <v>0</v>
      </c>
      <c r="I288" s="77">
        <f>SUM(I287)</f>
        <v>0</v>
      </c>
      <c r="J288" s="77">
        <f>SUM(J287)</f>
        <v>0</v>
      </c>
      <c r="K288" s="313"/>
    </row>
    <row r="289" spans="1:11" s="300" customFormat="1" ht="12" x14ac:dyDescent="0.2">
      <c r="A289" s="217"/>
      <c r="B289" s="223"/>
      <c r="C289" s="326"/>
      <c r="D289" s="225"/>
      <c r="E289" s="213"/>
      <c r="F289" s="318"/>
      <c r="G289" s="291"/>
      <c r="H289" s="319"/>
      <c r="I289" s="320"/>
      <c r="J289" s="320"/>
      <c r="K289" s="313"/>
    </row>
    <row r="290" spans="1:11" s="300" customFormat="1" ht="12" x14ac:dyDescent="0.2">
      <c r="A290" s="217"/>
      <c r="B290" s="223"/>
      <c r="C290" s="326"/>
      <c r="D290" s="225"/>
      <c r="E290" s="213"/>
      <c r="F290" s="318"/>
      <c r="G290" s="291"/>
      <c r="H290" s="319"/>
      <c r="I290" s="320"/>
      <c r="J290" s="320"/>
      <c r="K290" s="313"/>
    </row>
    <row r="291" spans="1:11" s="300" customFormat="1" ht="12" x14ac:dyDescent="0.2">
      <c r="A291" s="535"/>
      <c r="B291" s="536" t="s">
        <v>190</v>
      </c>
      <c r="C291" s="537"/>
      <c r="D291" s="538"/>
      <c r="E291" s="539"/>
      <c r="F291" s="413"/>
      <c r="G291" s="540"/>
      <c r="H291" s="541"/>
      <c r="I291" s="542"/>
      <c r="J291" s="542"/>
      <c r="K291" s="460"/>
    </row>
    <row r="292" spans="1:11" s="300" customFormat="1" ht="36" x14ac:dyDescent="0.2">
      <c r="A292" s="543" t="s">
        <v>1</v>
      </c>
      <c r="B292" s="543" t="s">
        <v>2</v>
      </c>
      <c r="C292" s="419" t="s">
        <v>3</v>
      </c>
      <c r="D292" s="418" t="s">
        <v>4</v>
      </c>
      <c r="E292" s="420" t="s">
        <v>5</v>
      </c>
      <c r="F292" s="421" t="s">
        <v>6</v>
      </c>
      <c r="G292" s="544" t="s">
        <v>7</v>
      </c>
      <c r="H292" s="545" t="s">
        <v>8</v>
      </c>
      <c r="I292" s="421" t="s">
        <v>9</v>
      </c>
      <c r="J292" s="421" t="s">
        <v>10</v>
      </c>
      <c r="K292" s="411" t="s">
        <v>152</v>
      </c>
    </row>
    <row r="293" spans="1:11" s="300" customFormat="1" ht="60" x14ac:dyDescent="0.2">
      <c r="A293" s="447">
        <v>1</v>
      </c>
      <c r="B293" s="448" t="s">
        <v>191</v>
      </c>
      <c r="C293" s="449"/>
      <c r="D293" s="684" t="s">
        <v>14</v>
      </c>
      <c r="E293" s="69">
        <v>1000</v>
      </c>
      <c r="F293" s="492">
        <v>0</v>
      </c>
      <c r="G293" s="452">
        <v>0.23</v>
      </c>
      <c r="H293" s="60">
        <f t="shared" ref="H293:H298" si="46">PRODUCT(F293,E293)</f>
        <v>0</v>
      </c>
      <c r="I293" s="61">
        <f t="shared" ref="I293:I298" si="47">PRODUCT(H293,G293)</f>
        <v>0</v>
      </c>
      <c r="J293" s="61">
        <f t="shared" ref="J293:J298" si="48">PRODUCT(H293,G293)+H293</f>
        <v>0</v>
      </c>
      <c r="K293" s="62"/>
    </row>
    <row r="294" spans="1:11" s="300" customFormat="1" ht="60" x14ac:dyDescent="0.2">
      <c r="A294" s="447">
        <v>2</v>
      </c>
      <c r="B294" s="448" t="s">
        <v>192</v>
      </c>
      <c r="C294" s="449"/>
      <c r="D294" s="684" t="s">
        <v>14</v>
      </c>
      <c r="E294" s="69">
        <v>3500</v>
      </c>
      <c r="F294" s="492">
        <v>0</v>
      </c>
      <c r="G294" s="452">
        <v>0.23</v>
      </c>
      <c r="H294" s="60">
        <f t="shared" si="46"/>
        <v>0</v>
      </c>
      <c r="I294" s="61">
        <f t="shared" si="47"/>
        <v>0</v>
      </c>
      <c r="J294" s="61">
        <f t="shared" si="48"/>
        <v>0</v>
      </c>
      <c r="K294" s="62"/>
    </row>
    <row r="295" spans="1:11" s="300" customFormat="1" ht="60" x14ac:dyDescent="0.2">
      <c r="A295" s="447">
        <v>3</v>
      </c>
      <c r="B295" s="453" t="s">
        <v>193</v>
      </c>
      <c r="C295" s="454"/>
      <c r="D295" s="684" t="s">
        <v>14</v>
      </c>
      <c r="E295" s="69">
        <v>3500</v>
      </c>
      <c r="F295" s="492">
        <v>0</v>
      </c>
      <c r="G295" s="452">
        <v>0.23</v>
      </c>
      <c r="H295" s="60">
        <f t="shared" si="46"/>
        <v>0</v>
      </c>
      <c r="I295" s="61">
        <f t="shared" si="47"/>
        <v>0</v>
      </c>
      <c r="J295" s="61">
        <f t="shared" si="48"/>
        <v>0</v>
      </c>
      <c r="K295" s="62"/>
    </row>
    <row r="296" spans="1:11" s="300" customFormat="1" ht="60" x14ac:dyDescent="0.2">
      <c r="A296" s="447">
        <v>4</v>
      </c>
      <c r="B296" s="453" t="s">
        <v>194</v>
      </c>
      <c r="C296" s="454"/>
      <c r="D296" s="684" t="s">
        <v>14</v>
      </c>
      <c r="E296" s="69">
        <v>300</v>
      </c>
      <c r="F296" s="492">
        <v>0</v>
      </c>
      <c r="G296" s="452">
        <v>0.23</v>
      </c>
      <c r="H296" s="60">
        <f t="shared" si="46"/>
        <v>0</v>
      </c>
      <c r="I296" s="61">
        <f t="shared" si="47"/>
        <v>0</v>
      </c>
      <c r="J296" s="61">
        <f t="shared" si="48"/>
        <v>0</v>
      </c>
      <c r="K296" s="62"/>
    </row>
    <row r="297" spans="1:11" s="300" customFormat="1" ht="60" x14ac:dyDescent="0.2">
      <c r="A297" s="447">
        <v>5</v>
      </c>
      <c r="B297" s="453" t="s">
        <v>195</v>
      </c>
      <c r="C297" s="454"/>
      <c r="D297" s="685" t="s">
        <v>14</v>
      </c>
      <c r="E297" s="69">
        <v>150</v>
      </c>
      <c r="F297" s="492">
        <v>0</v>
      </c>
      <c r="G297" s="456">
        <v>0.23</v>
      </c>
      <c r="H297" s="60">
        <f t="shared" si="46"/>
        <v>0</v>
      </c>
      <c r="I297" s="61">
        <f t="shared" si="47"/>
        <v>0</v>
      </c>
      <c r="J297" s="61">
        <f t="shared" si="48"/>
        <v>0</v>
      </c>
      <c r="K297" s="62"/>
    </row>
    <row r="298" spans="1:11" s="300" customFormat="1" ht="60" x14ac:dyDescent="0.2">
      <c r="A298" s="447">
        <v>6</v>
      </c>
      <c r="B298" s="457" t="s">
        <v>196</v>
      </c>
      <c r="C298" s="458"/>
      <c r="D298" s="686" t="s">
        <v>14</v>
      </c>
      <c r="E298" s="69">
        <v>500</v>
      </c>
      <c r="F298" s="492">
        <v>0</v>
      </c>
      <c r="G298" s="687">
        <v>0.23</v>
      </c>
      <c r="H298" s="474">
        <f t="shared" si="46"/>
        <v>0</v>
      </c>
      <c r="I298" s="475">
        <f t="shared" si="47"/>
        <v>0</v>
      </c>
      <c r="J298" s="475">
        <f t="shared" si="48"/>
        <v>0</v>
      </c>
      <c r="K298" s="62"/>
    </row>
    <row r="299" spans="1:11" s="300" customFormat="1" x14ac:dyDescent="0.2">
      <c r="A299" s="493"/>
      <c r="B299" s="546"/>
      <c r="C299" s="546"/>
      <c r="D299" s="537"/>
      <c r="E299" s="495"/>
      <c r="F299" s="728" t="s">
        <v>19</v>
      </c>
      <c r="G299" s="728"/>
      <c r="H299" s="76">
        <f>SUM(H293:H298)</f>
        <v>0</v>
      </c>
      <c r="I299" s="77">
        <f>SUM(I293:I298)</f>
        <v>0</v>
      </c>
      <c r="J299" s="77">
        <f>SUM(J293:J298)</f>
        <v>0</v>
      </c>
      <c r="K299" s="62"/>
    </row>
    <row r="300" spans="1:11" s="300" customFormat="1" ht="12" x14ac:dyDescent="0.2">
      <c r="A300" s="493"/>
      <c r="B300" s="546"/>
      <c r="C300" s="546"/>
      <c r="D300" s="537"/>
      <c r="E300" s="495"/>
      <c r="F300" s="547"/>
      <c r="G300" s="547"/>
      <c r="H300" s="548"/>
      <c r="I300" s="413"/>
      <c r="J300" s="413"/>
      <c r="K300" s="460"/>
    </row>
    <row r="301" spans="1:11" s="300" customFormat="1" ht="24" x14ac:dyDescent="0.2">
      <c r="A301" s="493"/>
      <c r="B301" s="549" t="s">
        <v>197</v>
      </c>
      <c r="C301" s="493"/>
      <c r="D301" s="550"/>
      <c r="E301" s="495"/>
      <c r="F301" s="551"/>
      <c r="G301" s="540"/>
      <c r="H301" s="541"/>
      <c r="I301" s="542"/>
      <c r="J301" s="542"/>
      <c r="K301" s="460"/>
    </row>
    <row r="302" spans="1:11" s="295" customFormat="1" ht="36" x14ac:dyDescent="0.2">
      <c r="A302" s="552" t="s">
        <v>1</v>
      </c>
      <c r="B302" s="552" t="s">
        <v>2</v>
      </c>
      <c r="C302" s="419" t="s">
        <v>3</v>
      </c>
      <c r="D302" s="418" t="s">
        <v>4</v>
      </c>
      <c r="E302" s="420" t="s">
        <v>5</v>
      </c>
      <c r="F302" s="421" t="s">
        <v>6</v>
      </c>
      <c r="G302" s="553" t="s">
        <v>7</v>
      </c>
      <c r="H302" s="554" t="s">
        <v>8</v>
      </c>
      <c r="I302" s="555" t="s">
        <v>9</v>
      </c>
      <c r="J302" s="556" t="s">
        <v>10</v>
      </c>
      <c r="K302" s="411" t="s">
        <v>11</v>
      </c>
    </row>
    <row r="303" spans="1:11" s="300" customFormat="1" ht="24" x14ac:dyDescent="0.2">
      <c r="A303" s="461">
        <v>1</v>
      </c>
      <c r="B303" s="462" t="s">
        <v>198</v>
      </c>
      <c r="C303" s="463"/>
      <c r="D303" s="688" t="s">
        <v>49</v>
      </c>
      <c r="E303" s="69">
        <v>100</v>
      </c>
      <c r="F303" s="492">
        <v>0</v>
      </c>
      <c r="G303" s="464">
        <v>0.08</v>
      </c>
      <c r="H303" s="60">
        <f t="shared" ref="H303:H334" si="49">PRODUCT(F303,E303)</f>
        <v>0</v>
      </c>
      <c r="I303" s="61">
        <f>PRODUCT(H303,G303)</f>
        <v>0</v>
      </c>
      <c r="J303" s="61">
        <f>PRODUCT(H303,G303)+H303</f>
        <v>0</v>
      </c>
      <c r="K303" s="62"/>
    </row>
    <row r="304" spans="1:11" s="300" customFormat="1" ht="24" x14ac:dyDescent="0.2">
      <c r="A304" s="461">
        <v>2</v>
      </c>
      <c r="B304" s="465" t="s">
        <v>199</v>
      </c>
      <c r="C304" s="463"/>
      <c r="D304" s="689" t="s">
        <v>49</v>
      </c>
      <c r="E304" s="69">
        <v>100</v>
      </c>
      <c r="F304" s="492">
        <v>0</v>
      </c>
      <c r="G304" s="468">
        <v>0.08</v>
      </c>
      <c r="H304" s="60">
        <f t="shared" si="49"/>
        <v>0</v>
      </c>
      <c r="I304" s="61">
        <f t="shared" ref="I304:I353" si="50">PRODUCT(H304,G304)</f>
        <v>0</v>
      </c>
      <c r="J304" s="61">
        <f t="shared" ref="J304:J353" si="51">PRODUCT(H304,G304)+H304</f>
        <v>0</v>
      </c>
      <c r="K304" s="62"/>
    </row>
    <row r="305" spans="1:11" s="300" customFormat="1" ht="24" x14ac:dyDescent="0.2">
      <c r="A305" s="461">
        <v>3</v>
      </c>
      <c r="B305" s="469" t="s">
        <v>200</v>
      </c>
      <c r="C305" s="463"/>
      <c r="D305" s="480" t="s">
        <v>49</v>
      </c>
      <c r="E305" s="69">
        <v>1500</v>
      </c>
      <c r="F305" s="492">
        <v>0</v>
      </c>
      <c r="G305" s="452">
        <v>0.08</v>
      </c>
      <c r="H305" s="60">
        <f t="shared" si="49"/>
        <v>0</v>
      </c>
      <c r="I305" s="61">
        <f t="shared" si="50"/>
        <v>0</v>
      </c>
      <c r="J305" s="61">
        <f t="shared" si="51"/>
        <v>0</v>
      </c>
      <c r="K305" s="62"/>
    </row>
    <row r="306" spans="1:11" s="300" customFormat="1" ht="24" x14ac:dyDescent="0.2">
      <c r="A306" s="461">
        <v>4</v>
      </c>
      <c r="B306" s="469" t="s">
        <v>201</v>
      </c>
      <c r="C306" s="463"/>
      <c r="D306" s="480" t="s">
        <v>49</v>
      </c>
      <c r="E306" s="69">
        <v>300</v>
      </c>
      <c r="F306" s="492">
        <v>0</v>
      </c>
      <c r="G306" s="452">
        <v>0.08</v>
      </c>
      <c r="H306" s="60">
        <f t="shared" si="49"/>
        <v>0</v>
      </c>
      <c r="I306" s="61">
        <f t="shared" si="50"/>
        <v>0</v>
      </c>
      <c r="J306" s="61">
        <f t="shared" si="51"/>
        <v>0</v>
      </c>
      <c r="K306" s="62"/>
    </row>
    <row r="307" spans="1:11" s="300" customFormat="1" ht="24" x14ac:dyDescent="0.2">
      <c r="A307" s="461">
        <v>5</v>
      </c>
      <c r="B307" s="469" t="s">
        <v>202</v>
      </c>
      <c r="C307" s="463"/>
      <c r="D307" s="480" t="s">
        <v>49</v>
      </c>
      <c r="E307" s="69">
        <v>300</v>
      </c>
      <c r="F307" s="492">
        <v>0</v>
      </c>
      <c r="G307" s="452">
        <v>0.08</v>
      </c>
      <c r="H307" s="60">
        <f t="shared" si="49"/>
        <v>0</v>
      </c>
      <c r="I307" s="61">
        <f t="shared" si="50"/>
        <v>0</v>
      </c>
      <c r="J307" s="61">
        <f t="shared" si="51"/>
        <v>0</v>
      </c>
      <c r="K307" s="62"/>
    </row>
    <row r="308" spans="1:11" s="300" customFormat="1" ht="24" x14ac:dyDescent="0.2">
      <c r="A308" s="461">
        <v>6</v>
      </c>
      <c r="B308" s="469" t="s">
        <v>203</v>
      </c>
      <c r="C308" s="463"/>
      <c r="D308" s="480" t="s">
        <v>49</v>
      </c>
      <c r="E308" s="69">
        <v>200</v>
      </c>
      <c r="F308" s="492">
        <v>0</v>
      </c>
      <c r="G308" s="452">
        <v>0.08</v>
      </c>
      <c r="H308" s="60">
        <f t="shared" si="49"/>
        <v>0</v>
      </c>
      <c r="I308" s="61">
        <f t="shared" si="50"/>
        <v>0</v>
      </c>
      <c r="J308" s="61">
        <f t="shared" si="51"/>
        <v>0</v>
      </c>
      <c r="K308" s="62"/>
    </row>
    <row r="309" spans="1:11" s="300" customFormat="1" ht="24" x14ac:dyDescent="0.2">
      <c r="A309" s="461">
        <v>7</v>
      </c>
      <c r="B309" s="469" t="s">
        <v>204</v>
      </c>
      <c r="C309" s="463"/>
      <c r="D309" s="480" t="s">
        <v>49</v>
      </c>
      <c r="E309" s="69">
        <v>400</v>
      </c>
      <c r="F309" s="492">
        <v>0</v>
      </c>
      <c r="G309" s="452">
        <v>0.08</v>
      </c>
      <c r="H309" s="60">
        <f t="shared" si="49"/>
        <v>0</v>
      </c>
      <c r="I309" s="61">
        <f t="shared" si="50"/>
        <v>0</v>
      </c>
      <c r="J309" s="61">
        <f t="shared" si="51"/>
        <v>0</v>
      </c>
      <c r="K309" s="62"/>
    </row>
    <row r="310" spans="1:11" s="300" customFormat="1" ht="24" x14ac:dyDescent="0.2">
      <c r="A310" s="461">
        <v>8</v>
      </c>
      <c r="B310" s="469" t="s">
        <v>205</v>
      </c>
      <c r="C310" s="463"/>
      <c r="D310" s="480" t="s">
        <v>49</v>
      </c>
      <c r="E310" s="69">
        <v>100</v>
      </c>
      <c r="F310" s="492">
        <v>0</v>
      </c>
      <c r="G310" s="452">
        <v>0.08</v>
      </c>
      <c r="H310" s="60">
        <f t="shared" si="49"/>
        <v>0</v>
      </c>
      <c r="I310" s="61">
        <f t="shared" si="50"/>
        <v>0</v>
      </c>
      <c r="J310" s="61">
        <f t="shared" si="51"/>
        <v>0</v>
      </c>
      <c r="K310" s="62"/>
    </row>
    <row r="311" spans="1:11" s="300" customFormat="1" ht="24" x14ac:dyDescent="0.2">
      <c r="A311" s="461">
        <v>9</v>
      </c>
      <c r="B311" s="469" t="s">
        <v>206</v>
      </c>
      <c r="C311" s="463"/>
      <c r="D311" s="480" t="s">
        <v>49</v>
      </c>
      <c r="E311" s="69">
        <v>50</v>
      </c>
      <c r="F311" s="492">
        <v>0</v>
      </c>
      <c r="G311" s="452">
        <v>0.08</v>
      </c>
      <c r="H311" s="60">
        <f t="shared" si="49"/>
        <v>0</v>
      </c>
      <c r="I311" s="61">
        <f t="shared" si="50"/>
        <v>0</v>
      </c>
      <c r="J311" s="61">
        <f t="shared" si="51"/>
        <v>0</v>
      </c>
      <c r="K311" s="62"/>
    </row>
    <row r="312" spans="1:11" s="300" customFormat="1" ht="36" x14ac:dyDescent="0.2">
      <c r="A312" s="461">
        <v>10</v>
      </c>
      <c r="B312" s="469" t="s">
        <v>207</v>
      </c>
      <c r="C312" s="470"/>
      <c r="D312" s="480" t="s">
        <v>49</v>
      </c>
      <c r="E312" s="69">
        <v>20</v>
      </c>
      <c r="F312" s="492">
        <v>0</v>
      </c>
      <c r="G312" s="452">
        <v>0.08</v>
      </c>
      <c r="H312" s="60">
        <f t="shared" si="49"/>
        <v>0</v>
      </c>
      <c r="I312" s="61">
        <f t="shared" si="50"/>
        <v>0</v>
      </c>
      <c r="J312" s="61">
        <f t="shared" si="51"/>
        <v>0</v>
      </c>
      <c r="K312" s="62"/>
    </row>
    <row r="313" spans="1:11" s="300" customFormat="1" ht="36" x14ac:dyDescent="0.2">
      <c r="A313" s="461">
        <v>11</v>
      </c>
      <c r="B313" s="469" t="s">
        <v>208</v>
      </c>
      <c r="C313" s="470"/>
      <c r="D313" s="480" t="s">
        <v>49</v>
      </c>
      <c r="E313" s="69">
        <v>50</v>
      </c>
      <c r="F313" s="492">
        <v>0</v>
      </c>
      <c r="G313" s="452">
        <v>0.08</v>
      </c>
      <c r="H313" s="60">
        <f t="shared" si="49"/>
        <v>0</v>
      </c>
      <c r="I313" s="61">
        <f t="shared" si="50"/>
        <v>0</v>
      </c>
      <c r="J313" s="61">
        <f t="shared" si="51"/>
        <v>0</v>
      </c>
      <c r="K313" s="62"/>
    </row>
    <row r="314" spans="1:11" s="300" customFormat="1" ht="36" x14ac:dyDescent="0.2">
      <c r="A314" s="461">
        <v>12</v>
      </c>
      <c r="B314" s="469" t="s">
        <v>209</v>
      </c>
      <c r="C314" s="470"/>
      <c r="D314" s="480" t="s">
        <v>49</v>
      </c>
      <c r="E314" s="69">
        <v>100</v>
      </c>
      <c r="F314" s="492">
        <v>0</v>
      </c>
      <c r="G314" s="452">
        <v>0.08</v>
      </c>
      <c r="H314" s="60">
        <f t="shared" si="49"/>
        <v>0</v>
      </c>
      <c r="I314" s="61">
        <f t="shared" si="50"/>
        <v>0</v>
      </c>
      <c r="J314" s="61">
        <f t="shared" si="51"/>
        <v>0</v>
      </c>
      <c r="K314" s="62"/>
    </row>
    <row r="315" spans="1:11" s="300" customFormat="1" ht="36" x14ac:dyDescent="0.2">
      <c r="A315" s="461">
        <v>13</v>
      </c>
      <c r="B315" s="469" t="s">
        <v>210</v>
      </c>
      <c r="C315" s="470"/>
      <c r="D315" s="480" t="s">
        <v>49</v>
      </c>
      <c r="E315" s="69">
        <v>500</v>
      </c>
      <c r="F315" s="492">
        <v>0</v>
      </c>
      <c r="G315" s="452">
        <v>0.08</v>
      </c>
      <c r="H315" s="60">
        <f t="shared" si="49"/>
        <v>0</v>
      </c>
      <c r="I315" s="61">
        <f t="shared" si="50"/>
        <v>0</v>
      </c>
      <c r="J315" s="61">
        <f t="shared" si="51"/>
        <v>0</v>
      </c>
      <c r="K315" s="62"/>
    </row>
    <row r="316" spans="1:11" s="300" customFormat="1" ht="36" x14ac:dyDescent="0.2">
      <c r="A316" s="461">
        <v>14</v>
      </c>
      <c r="B316" s="469" t="s">
        <v>211</v>
      </c>
      <c r="C316" s="470"/>
      <c r="D316" s="480" t="s">
        <v>49</v>
      </c>
      <c r="E316" s="69">
        <v>1500</v>
      </c>
      <c r="F316" s="492">
        <v>0</v>
      </c>
      <c r="G316" s="452">
        <v>0.08</v>
      </c>
      <c r="H316" s="60">
        <f t="shared" si="49"/>
        <v>0</v>
      </c>
      <c r="I316" s="61">
        <f t="shared" si="50"/>
        <v>0</v>
      </c>
      <c r="J316" s="61">
        <f t="shared" si="51"/>
        <v>0</v>
      </c>
      <c r="K316" s="62"/>
    </row>
    <row r="317" spans="1:11" s="300" customFormat="1" ht="36" x14ac:dyDescent="0.2">
      <c r="A317" s="461">
        <v>15</v>
      </c>
      <c r="B317" s="469" t="s">
        <v>212</v>
      </c>
      <c r="C317" s="470"/>
      <c r="D317" s="480" t="s">
        <v>49</v>
      </c>
      <c r="E317" s="69">
        <v>1800</v>
      </c>
      <c r="F317" s="492">
        <v>0</v>
      </c>
      <c r="G317" s="452">
        <v>0.08</v>
      </c>
      <c r="H317" s="60">
        <f t="shared" si="49"/>
        <v>0</v>
      </c>
      <c r="I317" s="61">
        <f t="shared" si="50"/>
        <v>0</v>
      </c>
      <c r="J317" s="61">
        <f t="shared" si="51"/>
        <v>0</v>
      </c>
      <c r="K317" s="62"/>
    </row>
    <row r="318" spans="1:11" s="300" customFormat="1" ht="36" x14ac:dyDescent="0.2">
      <c r="A318" s="461">
        <v>16</v>
      </c>
      <c r="B318" s="469" t="s">
        <v>213</v>
      </c>
      <c r="C318" s="470"/>
      <c r="D318" s="480" t="s">
        <v>49</v>
      </c>
      <c r="E318" s="69">
        <v>400</v>
      </c>
      <c r="F318" s="492">
        <v>0</v>
      </c>
      <c r="G318" s="452">
        <v>0.08</v>
      </c>
      <c r="H318" s="60">
        <f t="shared" si="49"/>
        <v>0</v>
      </c>
      <c r="I318" s="61">
        <f t="shared" si="50"/>
        <v>0</v>
      </c>
      <c r="J318" s="61">
        <f t="shared" si="51"/>
        <v>0</v>
      </c>
      <c r="K318" s="62"/>
    </row>
    <row r="319" spans="1:11" s="300" customFormat="1" ht="36" x14ac:dyDescent="0.2">
      <c r="A319" s="461">
        <v>17</v>
      </c>
      <c r="B319" s="469" t="s">
        <v>214</v>
      </c>
      <c r="C319" s="470"/>
      <c r="D319" s="480" t="s">
        <v>49</v>
      </c>
      <c r="E319" s="69">
        <v>300</v>
      </c>
      <c r="F319" s="492">
        <v>0</v>
      </c>
      <c r="G319" s="452">
        <v>0.08</v>
      </c>
      <c r="H319" s="60">
        <f t="shared" si="49"/>
        <v>0</v>
      </c>
      <c r="I319" s="61">
        <f t="shared" si="50"/>
        <v>0</v>
      </c>
      <c r="J319" s="61">
        <f t="shared" si="51"/>
        <v>0</v>
      </c>
      <c r="K319" s="62"/>
    </row>
    <row r="320" spans="1:11" s="300" customFormat="1" ht="36" x14ac:dyDescent="0.2">
      <c r="A320" s="461">
        <v>18</v>
      </c>
      <c r="B320" s="469" t="s">
        <v>215</v>
      </c>
      <c r="C320" s="470"/>
      <c r="D320" s="480" t="s">
        <v>49</v>
      </c>
      <c r="E320" s="69">
        <v>20</v>
      </c>
      <c r="F320" s="492">
        <v>0</v>
      </c>
      <c r="G320" s="452">
        <v>0.08</v>
      </c>
      <c r="H320" s="60">
        <f t="shared" si="49"/>
        <v>0</v>
      </c>
      <c r="I320" s="61">
        <f t="shared" si="50"/>
        <v>0</v>
      </c>
      <c r="J320" s="61">
        <f t="shared" si="51"/>
        <v>0</v>
      </c>
      <c r="K320" s="62"/>
    </row>
    <row r="321" spans="1:11" s="300" customFormat="1" ht="12" x14ac:dyDescent="0.2">
      <c r="A321" s="461">
        <v>19</v>
      </c>
      <c r="B321" s="471" t="s">
        <v>216</v>
      </c>
      <c r="C321" s="470"/>
      <c r="D321" s="480" t="s">
        <v>14</v>
      </c>
      <c r="E321" s="69">
        <v>20</v>
      </c>
      <c r="F321" s="492">
        <v>0</v>
      </c>
      <c r="G321" s="452">
        <v>0.08</v>
      </c>
      <c r="H321" s="60">
        <f t="shared" si="49"/>
        <v>0</v>
      </c>
      <c r="I321" s="61">
        <f t="shared" si="50"/>
        <v>0</v>
      </c>
      <c r="J321" s="61">
        <f t="shared" si="51"/>
        <v>0</v>
      </c>
      <c r="K321" s="62"/>
    </row>
    <row r="322" spans="1:11" s="300" customFormat="1" ht="12" x14ac:dyDescent="0.2">
      <c r="A322" s="461">
        <v>20</v>
      </c>
      <c r="B322" s="472" t="s">
        <v>217</v>
      </c>
      <c r="C322" s="473"/>
      <c r="D322" s="690" t="s">
        <v>14</v>
      </c>
      <c r="E322" s="69">
        <v>100</v>
      </c>
      <c r="F322" s="492">
        <v>0</v>
      </c>
      <c r="G322" s="456">
        <v>0.08</v>
      </c>
      <c r="H322" s="474">
        <f t="shared" si="49"/>
        <v>0</v>
      </c>
      <c r="I322" s="475">
        <f t="shared" si="50"/>
        <v>0</v>
      </c>
      <c r="J322" s="475">
        <f t="shared" si="51"/>
        <v>0</v>
      </c>
      <c r="K322" s="62"/>
    </row>
    <row r="323" spans="1:11" s="300" customFormat="1" ht="12" x14ac:dyDescent="0.2">
      <c r="A323" s="461">
        <v>21</v>
      </c>
      <c r="B323" s="476" t="s">
        <v>218</v>
      </c>
      <c r="C323" s="71"/>
      <c r="D323" s="691" t="s">
        <v>14</v>
      </c>
      <c r="E323" s="69">
        <v>400</v>
      </c>
      <c r="F323" s="492">
        <v>0</v>
      </c>
      <c r="G323" s="697">
        <v>0.08</v>
      </c>
      <c r="H323" s="60">
        <f t="shared" si="49"/>
        <v>0</v>
      </c>
      <c r="I323" s="61">
        <f t="shared" si="50"/>
        <v>0</v>
      </c>
      <c r="J323" s="61">
        <f t="shared" si="51"/>
        <v>0</v>
      </c>
      <c r="K323" s="62"/>
    </row>
    <row r="324" spans="1:11" s="300" customFormat="1" ht="12" x14ac:dyDescent="0.2">
      <c r="A324" s="461">
        <v>22</v>
      </c>
      <c r="B324" s="465" t="s">
        <v>219</v>
      </c>
      <c r="C324" s="466"/>
      <c r="D324" s="689" t="s">
        <v>14</v>
      </c>
      <c r="E324" s="69">
        <v>500</v>
      </c>
      <c r="F324" s="492">
        <v>0</v>
      </c>
      <c r="G324" s="468">
        <v>0.08</v>
      </c>
      <c r="H324" s="477">
        <f t="shared" si="49"/>
        <v>0</v>
      </c>
      <c r="I324" s="478">
        <f t="shared" si="50"/>
        <v>0</v>
      </c>
      <c r="J324" s="478">
        <f t="shared" si="51"/>
        <v>0</v>
      </c>
      <c r="K324" s="62"/>
    </row>
    <row r="325" spans="1:11" s="300" customFormat="1" ht="12" x14ac:dyDescent="0.2">
      <c r="A325" s="461">
        <v>23</v>
      </c>
      <c r="B325" s="469" t="s">
        <v>220</v>
      </c>
      <c r="C325" s="470"/>
      <c r="D325" s="480" t="s">
        <v>14</v>
      </c>
      <c r="E325" s="69">
        <v>500</v>
      </c>
      <c r="F325" s="492">
        <v>0</v>
      </c>
      <c r="G325" s="452">
        <v>0.08</v>
      </c>
      <c r="H325" s="60">
        <f t="shared" si="49"/>
        <v>0</v>
      </c>
      <c r="I325" s="61">
        <f t="shared" si="50"/>
        <v>0</v>
      </c>
      <c r="J325" s="61">
        <f t="shared" si="51"/>
        <v>0</v>
      </c>
      <c r="K325" s="62"/>
    </row>
    <row r="326" spans="1:11" s="300" customFormat="1" ht="12" x14ac:dyDescent="0.2">
      <c r="A326" s="461">
        <v>24</v>
      </c>
      <c r="B326" s="469" t="s">
        <v>221</v>
      </c>
      <c r="C326" s="470"/>
      <c r="D326" s="480" t="s">
        <v>14</v>
      </c>
      <c r="E326" s="69">
        <v>50</v>
      </c>
      <c r="F326" s="492">
        <v>0</v>
      </c>
      <c r="G326" s="452">
        <v>0.08</v>
      </c>
      <c r="H326" s="60">
        <f t="shared" si="49"/>
        <v>0</v>
      </c>
      <c r="I326" s="61">
        <f t="shared" si="50"/>
        <v>0</v>
      </c>
      <c r="J326" s="61">
        <f t="shared" si="51"/>
        <v>0</v>
      </c>
      <c r="K326" s="62"/>
    </row>
    <row r="327" spans="1:11" s="300" customFormat="1" ht="12" x14ac:dyDescent="0.2">
      <c r="A327" s="461">
        <v>25</v>
      </c>
      <c r="B327" s="469" t="s">
        <v>222</v>
      </c>
      <c r="C327" s="470"/>
      <c r="D327" s="480" t="s">
        <v>14</v>
      </c>
      <c r="E327" s="69">
        <v>50</v>
      </c>
      <c r="F327" s="492">
        <v>0</v>
      </c>
      <c r="G327" s="452">
        <v>0.08</v>
      </c>
      <c r="H327" s="60">
        <f t="shared" si="49"/>
        <v>0</v>
      </c>
      <c r="I327" s="61">
        <f t="shared" si="50"/>
        <v>0</v>
      </c>
      <c r="J327" s="61">
        <f t="shared" si="51"/>
        <v>0</v>
      </c>
      <c r="K327" s="62"/>
    </row>
    <row r="328" spans="1:11" s="300" customFormat="1" ht="12" x14ac:dyDescent="0.2">
      <c r="A328" s="461">
        <v>26</v>
      </c>
      <c r="B328" s="469" t="s">
        <v>223</v>
      </c>
      <c r="C328" s="470"/>
      <c r="D328" s="480" t="s">
        <v>14</v>
      </c>
      <c r="E328" s="69">
        <v>100</v>
      </c>
      <c r="F328" s="492">
        <v>0</v>
      </c>
      <c r="G328" s="452">
        <v>0.08</v>
      </c>
      <c r="H328" s="60">
        <f t="shared" si="49"/>
        <v>0</v>
      </c>
      <c r="I328" s="61">
        <f t="shared" si="50"/>
        <v>0</v>
      </c>
      <c r="J328" s="61">
        <f t="shared" si="51"/>
        <v>0</v>
      </c>
      <c r="K328" s="62"/>
    </row>
    <row r="329" spans="1:11" s="300" customFormat="1" ht="11.25" customHeight="1" x14ac:dyDescent="0.2">
      <c r="A329" s="461">
        <v>27</v>
      </c>
      <c r="B329" s="471" t="s">
        <v>224</v>
      </c>
      <c r="C329" s="470"/>
      <c r="D329" s="480" t="s">
        <v>14</v>
      </c>
      <c r="E329" s="69">
        <v>50</v>
      </c>
      <c r="F329" s="492">
        <v>0</v>
      </c>
      <c r="G329" s="452">
        <v>0.08</v>
      </c>
      <c r="H329" s="60">
        <f t="shared" si="49"/>
        <v>0</v>
      </c>
      <c r="I329" s="61">
        <f t="shared" si="50"/>
        <v>0</v>
      </c>
      <c r="J329" s="61">
        <f t="shared" si="51"/>
        <v>0</v>
      </c>
      <c r="K329" s="62"/>
    </row>
    <row r="330" spans="1:11" s="300" customFormat="1" ht="11.25" customHeight="1" x14ac:dyDescent="0.2">
      <c r="A330" s="461">
        <v>28</v>
      </c>
      <c r="B330" s="471" t="s">
        <v>225</v>
      </c>
      <c r="C330" s="470"/>
      <c r="D330" s="480" t="s">
        <v>14</v>
      </c>
      <c r="E330" s="69">
        <v>20</v>
      </c>
      <c r="F330" s="492">
        <v>0</v>
      </c>
      <c r="G330" s="452">
        <v>0.08</v>
      </c>
      <c r="H330" s="60">
        <f t="shared" si="49"/>
        <v>0</v>
      </c>
      <c r="I330" s="61">
        <f t="shared" si="50"/>
        <v>0</v>
      </c>
      <c r="J330" s="61">
        <f t="shared" si="51"/>
        <v>0</v>
      </c>
      <c r="K330" s="62"/>
    </row>
    <row r="331" spans="1:11" s="300" customFormat="1" ht="11.25" customHeight="1" x14ac:dyDescent="0.2">
      <c r="A331" s="461">
        <v>29</v>
      </c>
      <c r="B331" s="479" t="s">
        <v>226</v>
      </c>
      <c r="C331" s="470"/>
      <c r="D331" s="480" t="s">
        <v>14</v>
      </c>
      <c r="E331" s="69">
        <v>20</v>
      </c>
      <c r="F331" s="492">
        <v>0</v>
      </c>
      <c r="G331" s="452">
        <v>0.08</v>
      </c>
      <c r="H331" s="60">
        <f t="shared" si="49"/>
        <v>0</v>
      </c>
      <c r="I331" s="61">
        <f>PRODUCT(H331,G331)</f>
        <v>0</v>
      </c>
      <c r="J331" s="61">
        <f>PRODUCT(H331,G331)+H331</f>
        <v>0</v>
      </c>
      <c r="K331" s="62"/>
    </row>
    <row r="332" spans="1:11" s="300" customFormat="1" ht="11.25" customHeight="1" x14ac:dyDescent="0.2">
      <c r="A332" s="461">
        <v>30</v>
      </c>
      <c r="B332" s="471" t="s">
        <v>227</v>
      </c>
      <c r="C332" s="470"/>
      <c r="D332" s="480" t="s">
        <v>14</v>
      </c>
      <c r="E332" s="69">
        <v>100</v>
      </c>
      <c r="F332" s="492">
        <v>0</v>
      </c>
      <c r="G332" s="452">
        <v>0.08</v>
      </c>
      <c r="H332" s="60">
        <f t="shared" si="49"/>
        <v>0</v>
      </c>
      <c r="I332" s="61">
        <f>PRODUCT(H332,G332)</f>
        <v>0</v>
      </c>
      <c r="J332" s="61">
        <f>PRODUCT(H332,G332)+H332</f>
        <v>0</v>
      </c>
      <c r="K332" s="62"/>
    </row>
    <row r="333" spans="1:11" s="300" customFormat="1" ht="12" x14ac:dyDescent="0.2">
      <c r="A333" s="461">
        <v>31</v>
      </c>
      <c r="B333" s="471" t="s">
        <v>228</v>
      </c>
      <c r="C333" s="470"/>
      <c r="D333" s="480" t="s">
        <v>14</v>
      </c>
      <c r="E333" s="69">
        <v>20</v>
      </c>
      <c r="F333" s="492">
        <v>0</v>
      </c>
      <c r="G333" s="452">
        <v>0.08</v>
      </c>
      <c r="H333" s="60">
        <f t="shared" si="49"/>
        <v>0</v>
      </c>
      <c r="I333" s="61">
        <f>PRODUCT(H333,G333)</f>
        <v>0</v>
      </c>
      <c r="J333" s="61">
        <f>PRODUCT(H333,G333)+H333</f>
        <v>0</v>
      </c>
      <c r="K333" s="62"/>
    </row>
    <row r="334" spans="1:11" s="300" customFormat="1" ht="36" x14ac:dyDescent="0.2">
      <c r="A334" s="461">
        <v>32</v>
      </c>
      <c r="B334" s="471" t="s">
        <v>229</v>
      </c>
      <c r="C334" s="470"/>
      <c r="D334" s="690" t="s">
        <v>14</v>
      </c>
      <c r="E334" s="69">
        <v>10</v>
      </c>
      <c r="F334" s="492">
        <v>0</v>
      </c>
      <c r="G334" s="452">
        <v>0.08</v>
      </c>
      <c r="H334" s="60">
        <f t="shared" si="49"/>
        <v>0</v>
      </c>
      <c r="I334" s="61">
        <f t="shared" si="50"/>
        <v>0</v>
      </c>
      <c r="J334" s="61">
        <f t="shared" si="51"/>
        <v>0</v>
      </c>
      <c r="K334" s="62"/>
    </row>
    <row r="335" spans="1:11" s="300" customFormat="1" ht="36" x14ac:dyDescent="0.2">
      <c r="A335" s="461">
        <v>33</v>
      </c>
      <c r="B335" s="471" t="s">
        <v>230</v>
      </c>
      <c r="C335" s="480"/>
      <c r="D335" s="691" t="s">
        <v>14</v>
      </c>
      <c r="E335" s="69">
        <v>200</v>
      </c>
      <c r="F335" s="492">
        <v>0</v>
      </c>
      <c r="G335" s="452">
        <v>0.08</v>
      </c>
      <c r="H335" s="60">
        <f t="shared" ref="H335:H355" si="52">PRODUCT(F335,E335)</f>
        <v>0</v>
      </c>
      <c r="I335" s="61">
        <f t="shared" si="50"/>
        <v>0</v>
      </c>
      <c r="J335" s="61">
        <f t="shared" si="51"/>
        <v>0</v>
      </c>
      <c r="K335" s="62"/>
    </row>
    <row r="336" spans="1:11" s="300" customFormat="1" ht="36" x14ac:dyDescent="0.2">
      <c r="A336" s="461">
        <v>34</v>
      </c>
      <c r="B336" s="471" t="s">
        <v>231</v>
      </c>
      <c r="C336" s="480"/>
      <c r="D336" s="691" t="s">
        <v>14</v>
      </c>
      <c r="E336" s="69">
        <v>500</v>
      </c>
      <c r="F336" s="492">
        <v>0</v>
      </c>
      <c r="G336" s="452">
        <v>0.08</v>
      </c>
      <c r="H336" s="60">
        <f t="shared" si="52"/>
        <v>0</v>
      </c>
      <c r="I336" s="61">
        <f t="shared" si="50"/>
        <v>0</v>
      </c>
      <c r="J336" s="61">
        <f t="shared" si="51"/>
        <v>0</v>
      </c>
      <c r="K336" s="62"/>
    </row>
    <row r="337" spans="1:11" s="300" customFormat="1" ht="36" x14ac:dyDescent="0.2">
      <c r="A337" s="461">
        <v>35</v>
      </c>
      <c r="B337" s="481" t="s">
        <v>232</v>
      </c>
      <c r="C337" s="480"/>
      <c r="D337" s="691" t="s">
        <v>14</v>
      </c>
      <c r="E337" s="69">
        <v>500</v>
      </c>
      <c r="F337" s="492">
        <v>0</v>
      </c>
      <c r="G337" s="452">
        <v>0.08</v>
      </c>
      <c r="H337" s="60">
        <f t="shared" si="52"/>
        <v>0</v>
      </c>
      <c r="I337" s="61">
        <f t="shared" si="50"/>
        <v>0</v>
      </c>
      <c r="J337" s="61">
        <f t="shared" si="51"/>
        <v>0</v>
      </c>
      <c r="K337" s="62"/>
    </row>
    <row r="338" spans="1:11" s="300" customFormat="1" ht="36" x14ac:dyDescent="0.2">
      <c r="A338" s="461">
        <v>36</v>
      </c>
      <c r="B338" s="482" t="s">
        <v>233</v>
      </c>
      <c r="C338" s="483"/>
      <c r="D338" s="692" t="s">
        <v>14</v>
      </c>
      <c r="E338" s="69">
        <v>5000</v>
      </c>
      <c r="F338" s="492">
        <v>0</v>
      </c>
      <c r="G338" s="452">
        <v>0.08</v>
      </c>
      <c r="H338" s="60">
        <f t="shared" si="52"/>
        <v>0</v>
      </c>
      <c r="I338" s="61">
        <f t="shared" si="50"/>
        <v>0</v>
      </c>
      <c r="J338" s="61">
        <f t="shared" si="51"/>
        <v>0</v>
      </c>
      <c r="K338" s="62"/>
    </row>
    <row r="339" spans="1:11" s="300" customFormat="1" ht="12" x14ac:dyDescent="0.2">
      <c r="A339" s="461">
        <v>37</v>
      </c>
      <c r="B339" s="479" t="s">
        <v>234</v>
      </c>
      <c r="C339" s="483"/>
      <c r="D339" s="693" t="s">
        <v>14</v>
      </c>
      <c r="E339" s="69">
        <v>50</v>
      </c>
      <c r="F339" s="492">
        <v>0</v>
      </c>
      <c r="G339" s="452">
        <v>0.08</v>
      </c>
      <c r="H339" s="60">
        <f t="shared" si="52"/>
        <v>0</v>
      </c>
      <c r="I339" s="61">
        <f>PRODUCT(H339,G339)</f>
        <v>0</v>
      </c>
      <c r="J339" s="61">
        <f>PRODUCT(H339,G339)+H339</f>
        <v>0</v>
      </c>
      <c r="K339" s="62"/>
    </row>
    <row r="340" spans="1:11" s="300" customFormat="1" ht="12" x14ac:dyDescent="0.2">
      <c r="A340" s="461">
        <v>38</v>
      </c>
      <c r="B340" s="482" t="s">
        <v>235</v>
      </c>
      <c r="C340" s="483"/>
      <c r="D340" s="684" t="s">
        <v>14</v>
      </c>
      <c r="E340" s="69">
        <v>7000</v>
      </c>
      <c r="F340" s="492">
        <v>0</v>
      </c>
      <c r="G340" s="452">
        <v>0.08</v>
      </c>
      <c r="H340" s="60">
        <f t="shared" si="52"/>
        <v>0</v>
      </c>
      <c r="I340" s="61">
        <f t="shared" si="50"/>
        <v>0</v>
      </c>
      <c r="J340" s="61">
        <f t="shared" si="51"/>
        <v>0</v>
      </c>
      <c r="K340" s="62"/>
    </row>
    <row r="341" spans="1:11" s="300" customFormat="1" ht="12" x14ac:dyDescent="0.2">
      <c r="A341" s="461">
        <v>39</v>
      </c>
      <c r="B341" s="485" t="s">
        <v>236</v>
      </c>
      <c r="C341" s="486"/>
      <c r="D341" s="694" t="s">
        <v>14</v>
      </c>
      <c r="E341" s="69">
        <v>1000</v>
      </c>
      <c r="F341" s="492">
        <v>0</v>
      </c>
      <c r="G341" s="452">
        <v>0.08</v>
      </c>
      <c r="H341" s="60">
        <f t="shared" si="52"/>
        <v>0</v>
      </c>
      <c r="I341" s="61">
        <f t="shared" si="50"/>
        <v>0</v>
      </c>
      <c r="J341" s="61">
        <f t="shared" si="51"/>
        <v>0</v>
      </c>
      <c r="K341" s="62"/>
    </row>
    <row r="342" spans="1:11" s="300" customFormat="1" ht="12" x14ac:dyDescent="0.2">
      <c r="A342" s="461">
        <v>40</v>
      </c>
      <c r="B342" s="482" t="s">
        <v>237</v>
      </c>
      <c r="C342" s="483"/>
      <c r="D342" s="684" t="s">
        <v>14</v>
      </c>
      <c r="E342" s="69">
        <v>1000</v>
      </c>
      <c r="F342" s="492">
        <v>0</v>
      </c>
      <c r="G342" s="452">
        <v>0.08</v>
      </c>
      <c r="H342" s="60">
        <f t="shared" si="52"/>
        <v>0</v>
      </c>
      <c r="I342" s="61">
        <f t="shared" si="50"/>
        <v>0</v>
      </c>
      <c r="J342" s="61">
        <f t="shared" si="51"/>
        <v>0</v>
      </c>
      <c r="K342" s="62"/>
    </row>
    <row r="343" spans="1:11" s="300" customFormat="1" ht="24" x14ac:dyDescent="0.2">
      <c r="A343" s="461">
        <v>41</v>
      </c>
      <c r="B343" s="628" t="s">
        <v>407</v>
      </c>
      <c r="C343" s="629"/>
      <c r="D343" s="695" t="s">
        <v>14</v>
      </c>
      <c r="E343" s="69">
        <v>15</v>
      </c>
      <c r="F343" s="492">
        <v>0</v>
      </c>
      <c r="G343" s="452">
        <v>0.08</v>
      </c>
      <c r="H343" s="60">
        <f t="shared" si="52"/>
        <v>0</v>
      </c>
      <c r="I343" s="61">
        <f t="shared" si="50"/>
        <v>0</v>
      </c>
      <c r="J343" s="61">
        <f t="shared" si="51"/>
        <v>0</v>
      </c>
      <c r="K343" s="62"/>
    </row>
    <row r="344" spans="1:11" s="300" customFormat="1" ht="24" x14ac:dyDescent="0.2">
      <c r="A344" s="461">
        <v>42</v>
      </c>
      <c r="B344" s="488" t="s">
        <v>238</v>
      </c>
      <c r="C344" s="489"/>
      <c r="D344" s="693" t="s">
        <v>14</v>
      </c>
      <c r="E344" s="69">
        <v>20</v>
      </c>
      <c r="F344" s="492">
        <v>0</v>
      </c>
      <c r="G344" s="452">
        <v>0.08</v>
      </c>
      <c r="H344" s="60">
        <f t="shared" si="52"/>
        <v>0</v>
      </c>
      <c r="I344" s="61">
        <f t="shared" si="50"/>
        <v>0</v>
      </c>
      <c r="J344" s="61">
        <f t="shared" si="51"/>
        <v>0</v>
      </c>
      <c r="K344" s="62"/>
    </row>
    <row r="345" spans="1:11" s="300" customFormat="1" ht="12" x14ac:dyDescent="0.2">
      <c r="A345" s="461">
        <v>43</v>
      </c>
      <c r="B345" s="490" t="s">
        <v>239</v>
      </c>
      <c r="C345" s="470"/>
      <c r="D345" s="684" t="s">
        <v>14</v>
      </c>
      <c r="E345" s="69">
        <v>10</v>
      </c>
      <c r="F345" s="492">
        <v>0</v>
      </c>
      <c r="G345" s="452">
        <v>0.08</v>
      </c>
      <c r="H345" s="60">
        <f t="shared" si="52"/>
        <v>0</v>
      </c>
      <c r="I345" s="61">
        <f t="shared" si="50"/>
        <v>0</v>
      </c>
      <c r="J345" s="61">
        <f t="shared" si="51"/>
        <v>0</v>
      </c>
      <c r="K345" s="62"/>
    </row>
    <row r="346" spans="1:11" s="300" customFormat="1" ht="12" x14ac:dyDescent="0.2">
      <c r="A346" s="461">
        <v>44</v>
      </c>
      <c r="B346" s="490" t="s">
        <v>240</v>
      </c>
      <c r="C346" s="470"/>
      <c r="D346" s="684" t="s">
        <v>14</v>
      </c>
      <c r="E346" s="69">
        <v>20</v>
      </c>
      <c r="F346" s="492">
        <v>0</v>
      </c>
      <c r="G346" s="452">
        <v>0.08</v>
      </c>
      <c r="H346" s="60">
        <f t="shared" si="52"/>
        <v>0</v>
      </c>
      <c r="I346" s="61">
        <f t="shared" si="50"/>
        <v>0</v>
      </c>
      <c r="J346" s="61">
        <f t="shared" si="51"/>
        <v>0</v>
      </c>
      <c r="K346" s="62"/>
    </row>
    <row r="347" spans="1:11" s="300" customFormat="1" ht="12" x14ac:dyDescent="0.2">
      <c r="A347" s="461">
        <v>45</v>
      </c>
      <c r="B347" s="490" t="s">
        <v>241</v>
      </c>
      <c r="C347" s="470"/>
      <c r="D347" s="684" t="s">
        <v>14</v>
      </c>
      <c r="E347" s="69">
        <v>20</v>
      </c>
      <c r="F347" s="492">
        <v>0</v>
      </c>
      <c r="G347" s="452">
        <v>0.08</v>
      </c>
      <c r="H347" s="60">
        <f t="shared" si="52"/>
        <v>0</v>
      </c>
      <c r="I347" s="61">
        <f t="shared" si="50"/>
        <v>0</v>
      </c>
      <c r="J347" s="61">
        <f t="shared" si="51"/>
        <v>0</v>
      </c>
      <c r="K347" s="62"/>
    </row>
    <row r="348" spans="1:11" s="300" customFormat="1" ht="12" x14ac:dyDescent="0.2">
      <c r="A348" s="461">
        <v>46</v>
      </c>
      <c r="B348" s="490" t="s">
        <v>242</v>
      </c>
      <c r="C348" s="470"/>
      <c r="D348" s="684" t="s">
        <v>14</v>
      </c>
      <c r="E348" s="69">
        <v>20</v>
      </c>
      <c r="F348" s="492">
        <v>0</v>
      </c>
      <c r="G348" s="452">
        <v>0.08</v>
      </c>
      <c r="H348" s="60">
        <f t="shared" si="52"/>
        <v>0</v>
      </c>
      <c r="I348" s="61">
        <f t="shared" si="50"/>
        <v>0</v>
      </c>
      <c r="J348" s="61">
        <f t="shared" si="51"/>
        <v>0</v>
      </c>
      <c r="K348" s="62"/>
    </row>
    <row r="349" spans="1:11" s="300" customFormat="1" ht="12" x14ac:dyDescent="0.2">
      <c r="A349" s="461">
        <v>47</v>
      </c>
      <c r="B349" s="563" t="s">
        <v>243</v>
      </c>
      <c r="C349" s="473"/>
      <c r="D349" s="690" t="s">
        <v>14</v>
      </c>
      <c r="E349" s="69">
        <v>10</v>
      </c>
      <c r="F349" s="492">
        <v>0</v>
      </c>
      <c r="G349" s="456">
        <v>0.08</v>
      </c>
      <c r="H349" s="474">
        <f t="shared" si="52"/>
        <v>0</v>
      </c>
      <c r="I349" s="475">
        <f t="shared" si="50"/>
        <v>0</v>
      </c>
      <c r="J349" s="475">
        <f t="shared" si="51"/>
        <v>0</v>
      </c>
      <c r="K349" s="62"/>
    </row>
    <row r="350" spans="1:11" s="300" customFormat="1" ht="12" x14ac:dyDescent="0.2">
      <c r="A350" s="461">
        <v>48</v>
      </c>
      <c r="B350" s="62" t="s">
        <v>244</v>
      </c>
      <c r="C350" s="71"/>
      <c r="D350" s="691" t="s">
        <v>14</v>
      </c>
      <c r="E350" s="69">
        <v>10</v>
      </c>
      <c r="F350" s="492">
        <v>0</v>
      </c>
      <c r="G350" s="697">
        <v>0.08</v>
      </c>
      <c r="H350" s="60">
        <f t="shared" si="52"/>
        <v>0</v>
      </c>
      <c r="I350" s="61">
        <f t="shared" si="50"/>
        <v>0</v>
      </c>
      <c r="J350" s="61">
        <f t="shared" si="51"/>
        <v>0</v>
      </c>
      <c r="K350" s="62"/>
    </row>
    <row r="351" spans="1:11" s="300" customFormat="1" ht="12" x14ac:dyDescent="0.2">
      <c r="A351" s="461">
        <v>49</v>
      </c>
      <c r="B351" s="562" t="s">
        <v>245</v>
      </c>
      <c r="C351" s="466"/>
      <c r="D351" s="689" t="s">
        <v>14</v>
      </c>
      <c r="E351" s="69">
        <v>10</v>
      </c>
      <c r="F351" s="492">
        <v>0</v>
      </c>
      <c r="G351" s="468">
        <v>0.08</v>
      </c>
      <c r="H351" s="477">
        <f t="shared" si="52"/>
        <v>0</v>
      </c>
      <c r="I351" s="478">
        <f t="shared" si="50"/>
        <v>0</v>
      </c>
      <c r="J351" s="478">
        <f t="shared" si="51"/>
        <v>0</v>
      </c>
      <c r="K351" s="62"/>
    </row>
    <row r="352" spans="1:11" s="300" customFormat="1" ht="12" x14ac:dyDescent="0.2">
      <c r="A352" s="461">
        <v>50</v>
      </c>
      <c r="B352" s="563" t="s">
        <v>246</v>
      </c>
      <c r="C352" s="473"/>
      <c r="D352" s="690" t="s">
        <v>14</v>
      </c>
      <c r="E352" s="69">
        <v>10</v>
      </c>
      <c r="F352" s="492">
        <v>0</v>
      </c>
      <c r="G352" s="456">
        <v>0.08</v>
      </c>
      <c r="H352" s="60">
        <f t="shared" si="52"/>
        <v>0</v>
      </c>
      <c r="I352" s="61">
        <f t="shared" si="50"/>
        <v>0</v>
      </c>
      <c r="J352" s="61">
        <f t="shared" si="51"/>
        <v>0</v>
      </c>
      <c r="K352" s="62"/>
    </row>
    <row r="353" spans="1:11" s="300" customFormat="1" ht="12" x14ac:dyDescent="0.2">
      <c r="A353" s="461">
        <v>51</v>
      </c>
      <c r="B353" s="619" t="s">
        <v>247</v>
      </c>
      <c r="C353" s="491"/>
      <c r="D353" s="696" t="s">
        <v>14</v>
      </c>
      <c r="E353" s="69">
        <v>10</v>
      </c>
      <c r="F353" s="492">
        <v>0</v>
      </c>
      <c r="G353" s="697">
        <v>0.08</v>
      </c>
      <c r="H353" s="60">
        <f t="shared" si="52"/>
        <v>0</v>
      </c>
      <c r="I353" s="61">
        <f t="shared" si="50"/>
        <v>0</v>
      </c>
      <c r="J353" s="61">
        <f t="shared" si="51"/>
        <v>0</v>
      </c>
      <c r="K353" s="62"/>
    </row>
    <row r="354" spans="1:11" s="300" customFormat="1" ht="12" x14ac:dyDescent="0.2">
      <c r="A354" s="461">
        <v>52</v>
      </c>
      <c r="B354" s="62" t="s">
        <v>248</v>
      </c>
      <c r="C354" s="71"/>
      <c r="D354" s="691" t="s">
        <v>14</v>
      </c>
      <c r="E354" s="69">
        <v>200</v>
      </c>
      <c r="F354" s="492">
        <v>0</v>
      </c>
      <c r="G354" s="697">
        <v>0.08</v>
      </c>
      <c r="H354" s="60">
        <f t="shared" si="52"/>
        <v>0</v>
      </c>
      <c r="I354" s="61">
        <f>PRODUCT(H354,G354)</f>
        <v>0</v>
      </c>
      <c r="J354" s="61">
        <f>PRODUCT(H354,G354)+H354</f>
        <v>0</v>
      </c>
      <c r="K354" s="62"/>
    </row>
    <row r="355" spans="1:11" s="300" customFormat="1" ht="12" x14ac:dyDescent="0.2">
      <c r="A355" s="461">
        <v>53</v>
      </c>
      <c r="B355" s="62" t="s">
        <v>249</v>
      </c>
      <c r="C355" s="71"/>
      <c r="D355" s="691" t="s">
        <v>14</v>
      </c>
      <c r="E355" s="69">
        <v>50</v>
      </c>
      <c r="F355" s="492">
        <v>0</v>
      </c>
      <c r="G355" s="697">
        <v>0.08</v>
      </c>
      <c r="H355" s="60">
        <f t="shared" si="52"/>
        <v>0</v>
      </c>
      <c r="I355" s="61">
        <f>PRODUCT(H355,G355)</f>
        <v>0</v>
      </c>
      <c r="J355" s="61">
        <f>PRODUCT(H355,G355)+H355</f>
        <v>0</v>
      </c>
      <c r="K355" s="62"/>
    </row>
    <row r="356" spans="1:11" s="300" customFormat="1" x14ac:dyDescent="0.2">
      <c r="A356" s="493"/>
      <c r="B356" s="460"/>
      <c r="C356" s="494"/>
      <c r="D356" s="494"/>
      <c r="E356" s="495"/>
      <c r="F356" s="728" t="s">
        <v>19</v>
      </c>
      <c r="G356" s="728"/>
      <c r="H356" s="76">
        <f>SUM(H303:H355)</f>
        <v>0</v>
      </c>
      <c r="I356" s="77">
        <f>SUM(I303:I355)</f>
        <v>0</v>
      </c>
      <c r="J356" s="77">
        <f>SUM(J303:J355)</f>
        <v>0</v>
      </c>
      <c r="K356" s="62"/>
    </row>
    <row r="357" spans="1:11" s="300" customFormat="1" x14ac:dyDescent="0.2">
      <c r="A357" s="493"/>
      <c r="B357" s="460"/>
      <c r="C357" s="494"/>
      <c r="D357" s="494"/>
      <c r="E357" s="495"/>
      <c r="F357" s="75"/>
      <c r="G357" s="75"/>
      <c r="H357" s="655"/>
      <c r="I357" s="656"/>
      <c r="J357" s="656"/>
      <c r="K357" s="460"/>
    </row>
    <row r="358" spans="1:11" s="300" customFormat="1" ht="12" x14ac:dyDescent="0.2">
      <c r="A358" s="493"/>
      <c r="B358" s="549" t="s">
        <v>454</v>
      </c>
      <c r="C358" s="493"/>
      <c r="D358" s="550"/>
      <c r="E358" s="495"/>
      <c r="F358" s="551"/>
      <c r="G358" s="540"/>
      <c r="H358" s="541"/>
      <c r="I358" s="542"/>
      <c r="J358" s="542"/>
      <c r="K358" s="460"/>
    </row>
    <row r="359" spans="1:11" s="300" customFormat="1" ht="36" x14ac:dyDescent="0.2">
      <c r="A359" s="552" t="s">
        <v>1</v>
      </c>
      <c r="B359" s="552" t="s">
        <v>2</v>
      </c>
      <c r="C359" s="419" t="s">
        <v>3</v>
      </c>
      <c r="D359" s="418" t="s">
        <v>4</v>
      </c>
      <c r="E359" s="420" t="s">
        <v>5</v>
      </c>
      <c r="F359" s="421" t="s">
        <v>6</v>
      </c>
      <c r="G359" s="553" t="s">
        <v>7</v>
      </c>
      <c r="H359" s="554" t="s">
        <v>8</v>
      </c>
      <c r="I359" s="555" t="s">
        <v>9</v>
      </c>
      <c r="J359" s="556" t="s">
        <v>10</v>
      </c>
      <c r="K359" s="411" t="s">
        <v>11</v>
      </c>
    </row>
    <row r="360" spans="1:11" s="300" customFormat="1" ht="12" x14ac:dyDescent="0.2">
      <c r="A360" s="447">
        <v>54</v>
      </c>
      <c r="B360" s="62" t="s">
        <v>250</v>
      </c>
      <c r="C360" s="71"/>
      <c r="D360" s="691" t="s">
        <v>14</v>
      </c>
      <c r="E360" s="69">
        <v>10</v>
      </c>
      <c r="F360" s="492">
        <v>0</v>
      </c>
      <c r="G360" s="697">
        <v>0.08</v>
      </c>
      <c r="H360" s="60">
        <f t="shared" ref="H360" si="53">PRODUCT(F360,E360)</f>
        <v>0</v>
      </c>
      <c r="I360" s="61">
        <f>PRODUCT(H360,G360)</f>
        <v>0</v>
      </c>
      <c r="J360" s="61">
        <f>PRODUCT(H360,G360)+H360</f>
        <v>0</v>
      </c>
      <c r="K360" s="62"/>
    </row>
    <row r="361" spans="1:11" s="300" customFormat="1" x14ac:dyDescent="0.2">
      <c r="A361" s="493"/>
      <c r="B361" s="460"/>
      <c r="C361" s="494"/>
      <c r="D361" s="494"/>
      <c r="E361" s="495"/>
      <c r="F361" s="728" t="s">
        <v>19</v>
      </c>
      <c r="G361" s="728"/>
      <c r="H361" s="76">
        <f>SUM(H360)</f>
        <v>0</v>
      </c>
      <c r="I361" s="77">
        <f>SUM(I360)</f>
        <v>0</v>
      </c>
      <c r="J361" s="77">
        <f>SUM(J360)</f>
        <v>0</v>
      </c>
      <c r="K361" s="460"/>
    </row>
    <row r="362" spans="1:11" s="300" customFormat="1" x14ac:dyDescent="0.2">
      <c r="A362" s="493"/>
      <c r="B362" s="460"/>
      <c r="C362" s="494"/>
      <c r="D362" s="494"/>
      <c r="E362" s="495"/>
      <c r="F362" s="75"/>
      <c r="G362" s="75"/>
      <c r="H362" s="655"/>
      <c r="I362" s="656"/>
      <c r="J362" s="656"/>
      <c r="K362" s="460"/>
    </row>
    <row r="363" spans="1:11" s="300" customFormat="1" x14ac:dyDescent="0.2">
      <c r="A363" s="493"/>
      <c r="B363" s="460"/>
      <c r="C363" s="494"/>
      <c r="D363" s="494"/>
      <c r="E363" s="495"/>
      <c r="F363" s="75"/>
      <c r="G363" s="75"/>
      <c r="H363" s="655"/>
      <c r="I363" s="656"/>
      <c r="J363" s="656"/>
      <c r="K363" s="460"/>
    </row>
    <row r="364" spans="1:11" s="300" customFormat="1" ht="12" x14ac:dyDescent="0.2">
      <c r="A364" s="493"/>
      <c r="B364" s="460"/>
      <c r="C364" s="494"/>
      <c r="D364" s="494"/>
      <c r="E364" s="495"/>
      <c r="F364" s="547"/>
      <c r="G364" s="557"/>
      <c r="H364" s="541"/>
      <c r="I364" s="542"/>
      <c r="J364" s="542"/>
      <c r="K364" s="460"/>
    </row>
    <row r="365" spans="1:11" s="300" customFormat="1" ht="12" x14ac:dyDescent="0.2">
      <c r="A365" s="493"/>
      <c r="B365" s="558" t="s">
        <v>251</v>
      </c>
      <c r="C365" s="460"/>
      <c r="D365" s="537"/>
      <c r="E365" s="495"/>
      <c r="F365" s="551"/>
      <c r="G365" s="540"/>
      <c r="H365" s="541"/>
      <c r="I365" s="542"/>
      <c r="J365" s="542"/>
      <c r="K365" s="460"/>
    </row>
    <row r="366" spans="1:11" s="295" customFormat="1" ht="36" x14ac:dyDescent="0.2">
      <c r="A366" s="543" t="s">
        <v>1</v>
      </c>
      <c r="B366" s="543" t="s">
        <v>2</v>
      </c>
      <c r="C366" s="419" t="s">
        <v>3</v>
      </c>
      <c r="D366" s="418" t="s">
        <v>4</v>
      </c>
      <c r="E366" s="420" t="s">
        <v>5</v>
      </c>
      <c r="F366" s="421" t="s">
        <v>6</v>
      </c>
      <c r="G366" s="544" t="s">
        <v>7</v>
      </c>
      <c r="H366" s="545" t="s">
        <v>8</v>
      </c>
      <c r="I366" s="421" t="s">
        <v>9</v>
      </c>
      <c r="J366" s="421" t="s">
        <v>10</v>
      </c>
      <c r="K366" s="411" t="s">
        <v>11</v>
      </c>
    </row>
    <row r="367" spans="1:11" s="300" customFormat="1" ht="12" x14ac:dyDescent="0.2">
      <c r="A367" s="447" t="s">
        <v>12</v>
      </c>
      <c r="B367" s="457" t="s">
        <v>252</v>
      </c>
      <c r="C367" s="71"/>
      <c r="D367" s="686" t="s">
        <v>14</v>
      </c>
      <c r="E367" s="69">
        <v>2000</v>
      </c>
      <c r="F367" s="492">
        <v>0</v>
      </c>
      <c r="G367" s="697">
        <v>0.08</v>
      </c>
      <c r="H367" s="60">
        <f t="shared" ref="H367:H384" si="54">PRODUCT(F367,E367)</f>
        <v>0</v>
      </c>
      <c r="I367" s="61">
        <f>PRODUCT(H367,G367)</f>
        <v>0</v>
      </c>
      <c r="J367" s="61">
        <f>PRODUCT(H367,G367)+H367</f>
        <v>0</v>
      </c>
      <c r="K367" s="62"/>
    </row>
    <row r="368" spans="1:11" s="300" customFormat="1" ht="21.75" customHeight="1" x14ac:dyDescent="0.2">
      <c r="A368" s="559" t="s">
        <v>15</v>
      </c>
      <c r="B368" s="560" t="s">
        <v>253</v>
      </c>
      <c r="C368" s="71"/>
      <c r="D368" s="694" t="s">
        <v>14</v>
      </c>
      <c r="E368" s="69">
        <v>100</v>
      </c>
      <c r="F368" s="492">
        <v>0</v>
      </c>
      <c r="G368" s="468">
        <v>0.08</v>
      </c>
      <c r="H368" s="60">
        <f t="shared" si="54"/>
        <v>0</v>
      </c>
      <c r="I368" s="61">
        <f t="shared" ref="I368:I384" si="55">PRODUCT(H368,G368)</f>
        <v>0</v>
      </c>
      <c r="J368" s="61">
        <f t="shared" ref="J368:J384" si="56">PRODUCT(H368,G368)+H368</f>
        <v>0</v>
      </c>
      <c r="K368" s="62"/>
    </row>
    <row r="369" spans="1:11" s="300" customFormat="1" ht="12" x14ac:dyDescent="0.2">
      <c r="A369" s="490" t="s">
        <v>17</v>
      </c>
      <c r="B369" s="448" t="s">
        <v>254</v>
      </c>
      <c r="C369" s="71"/>
      <c r="D369" s="684" t="s">
        <v>14</v>
      </c>
      <c r="E369" s="69">
        <v>500</v>
      </c>
      <c r="F369" s="492">
        <v>0</v>
      </c>
      <c r="G369" s="452">
        <v>0.08</v>
      </c>
      <c r="H369" s="60">
        <f t="shared" si="54"/>
        <v>0</v>
      </c>
      <c r="I369" s="61">
        <f t="shared" si="55"/>
        <v>0</v>
      </c>
      <c r="J369" s="61">
        <f t="shared" si="56"/>
        <v>0</v>
      </c>
      <c r="K369" s="62"/>
    </row>
    <row r="370" spans="1:11" s="300" customFormat="1" ht="23.25" customHeight="1" x14ac:dyDescent="0.2">
      <c r="A370" s="490" t="s">
        <v>64</v>
      </c>
      <c r="B370" s="561" t="s">
        <v>255</v>
      </c>
      <c r="C370" s="71"/>
      <c r="D370" s="684" t="s">
        <v>14</v>
      </c>
      <c r="E370" s="69">
        <v>1000</v>
      </c>
      <c r="F370" s="492">
        <v>0</v>
      </c>
      <c r="G370" s="452">
        <v>0.08</v>
      </c>
      <c r="H370" s="60">
        <f t="shared" si="54"/>
        <v>0</v>
      </c>
      <c r="I370" s="61">
        <f t="shared" si="55"/>
        <v>0</v>
      </c>
      <c r="J370" s="61">
        <f t="shared" si="56"/>
        <v>0</v>
      </c>
      <c r="K370" s="62"/>
    </row>
    <row r="371" spans="1:11" s="300" customFormat="1" ht="12" x14ac:dyDescent="0.2">
      <c r="A371" s="490" t="s">
        <v>96</v>
      </c>
      <c r="B371" s="562" t="s">
        <v>256</v>
      </c>
      <c r="C371" s="466"/>
      <c r="D371" s="694" t="s">
        <v>14</v>
      </c>
      <c r="E371" s="69">
        <v>1300</v>
      </c>
      <c r="F371" s="492">
        <v>0</v>
      </c>
      <c r="G371" s="468">
        <v>0.08</v>
      </c>
      <c r="H371" s="60">
        <f t="shared" si="54"/>
        <v>0</v>
      </c>
      <c r="I371" s="61">
        <f t="shared" si="55"/>
        <v>0</v>
      </c>
      <c r="J371" s="61">
        <f t="shared" si="56"/>
        <v>0</v>
      </c>
      <c r="K371" s="62"/>
    </row>
    <row r="372" spans="1:11" s="300" customFormat="1" ht="12" x14ac:dyDescent="0.2">
      <c r="A372" s="490" t="s">
        <v>98</v>
      </c>
      <c r="B372" s="471" t="s">
        <v>257</v>
      </c>
      <c r="C372" s="470"/>
      <c r="D372" s="684" t="s">
        <v>14</v>
      </c>
      <c r="E372" s="69">
        <v>1500</v>
      </c>
      <c r="F372" s="492">
        <v>0</v>
      </c>
      <c r="G372" s="452">
        <v>0.08</v>
      </c>
      <c r="H372" s="60">
        <f t="shared" si="54"/>
        <v>0</v>
      </c>
      <c r="I372" s="61">
        <f t="shared" si="55"/>
        <v>0</v>
      </c>
      <c r="J372" s="61">
        <f t="shared" si="56"/>
        <v>0</v>
      </c>
      <c r="K372" s="62"/>
    </row>
    <row r="373" spans="1:11" s="300" customFormat="1" ht="12" x14ac:dyDescent="0.2">
      <c r="A373" s="490" t="s">
        <v>100</v>
      </c>
      <c r="B373" s="563" t="s">
        <v>258</v>
      </c>
      <c r="C373" s="473"/>
      <c r="D373" s="685" t="s">
        <v>14</v>
      </c>
      <c r="E373" s="69">
        <v>1000</v>
      </c>
      <c r="F373" s="492">
        <v>0</v>
      </c>
      <c r="G373" s="456">
        <v>0.08</v>
      </c>
      <c r="H373" s="60">
        <f t="shared" si="54"/>
        <v>0</v>
      </c>
      <c r="I373" s="61">
        <f t="shared" si="55"/>
        <v>0</v>
      </c>
      <c r="J373" s="61">
        <f t="shared" si="56"/>
        <v>0</v>
      </c>
      <c r="K373" s="62"/>
    </row>
    <row r="374" spans="1:11" s="300" customFormat="1" ht="12" x14ac:dyDescent="0.2">
      <c r="A374" s="490" t="s">
        <v>259</v>
      </c>
      <c r="B374" s="471" t="s">
        <v>260</v>
      </c>
      <c r="C374" s="470"/>
      <c r="D374" s="684" t="s">
        <v>154</v>
      </c>
      <c r="E374" s="69">
        <v>1500</v>
      </c>
      <c r="F374" s="492">
        <v>0</v>
      </c>
      <c r="G374" s="452">
        <v>0.08</v>
      </c>
      <c r="H374" s="60">
        <f t="shared" si="54"/>
        <v>0</v>
      </c>
      <c r="I374" s="61">
        <f t="shared" si="55"/>
        <v>0</v>
      </c>
      <c r="J374" s="61">
        <f t="shared" si="56"/>
        <v>0</v>
      </c>
      <c r="K374" s="62"/>
    </row>
    <row r="375" spans="1:11" s="300" customFormat="1" ht="12" x14ac:dyDescent="0.2">
      <c r="A375" s="490" t="s">
        <v>261</v>
      </c>
      <c r="B375" s="490" t="s">
        <v>262</v>
      </c>
      <c r="C375" s="470"/>
      <c r="D375" s="684" t="s">
        <v>14</v>
      </c>
      <c r="E375" s="69">
        <v>50</v>
      </c>
      <c r="F375" s="492">
        <v>0</v>
      </c>
      <c r="G375" s="452">
        <v>0.08</v>
      </c>
      <c r="H375" s="60">
        <f t="shared" si="54"/>
        <v>0</v>
      </c>
      <c r="I375" s="61">
        <f t="shared" si="55"/>
        <v>0</v>
      </c>
      <c r="J375" s="61">
        <f t="shared" si="56"/>
        <v>0</v>
      </c>
      <c r="K375" s="62"/>
    </row>
    <row r="376" spans="1:11" s="300" customFormat="1" ht="12" x14ac:dyDescent="0.2">
      <c r="A376" s="490" t="s">
        <v>263</v>
      </c>
      <c r="B376" s="490" t="s">
        <v>264</v>
      </c>
      <c r="C376" s="450"/>
      <c r="D376" s="684" t="s">
        <v>14</v>
      </c>
      <c r="E376" s="69">
        <v>50</v>
      </c>
      <c r="F376" s="492">
        <v>0</v>
      </c>
      <c r="G376" s="452">
        <v>0.08</v>
      </c>
      <c r="H376" s="60">
        <f t="shared" si="54"/>
        <v>0</v>
      </c>
      <c r="I376" s="61">
        <f t="shared" si="55"/>
        <v>0</v>
      </c>
      <c r="J376" s="61">
        <f t="shared" si="56"/>
        <v>0</v>
      </c>
      <c r="K376" s="62"/>
    </row>
    <row r="377" spans="1:11" s="300" customFormat="1" ht="24" x14ac:dyDescent="0.2">
      <c r="A377" s="490" t="s">
        <v>265</v>
      </c>
      <c r="B377" s="471" t="s">
        <v>266</v>
      </c>
      <c r="C377" s="470"/>
      <c r="D377" s="684" t="s">
        <v>14</v>
      </c>
      <c r="E377" s="69">
        <v>50</v>
      </c>
      <c r="F377" s="492">
        <v>0</v>
      </c>
      <c r="G377" s="452">
        <v>0.08</v>
      </c>
      <c r="H377" s="60">
        <f t="shared" si="54"/>
        <v>0</v>
      </c>
      <c r="I377" s="61">
        <f t="shared" si="55"/>
        <v>0</v>
      </c>
      <c r="J377" s="61">
        <f t="shared" si="56"/>
        <v>0</v>
      </c>
      <c r="K377" s="62"/>
    </row>
    <row r="378" spans="1:11" s="300" customFormat="1" ht="12" x14ac:dyDescent="0.2">
      <c r="A378" s="490" t="s">
        <v>267</v>
      </c>
      <c r="B378" s="471" t="s">
        <v>268</v>
      </c>
      <c r="C378" s="470"/>
      <c r="D378" s="684" t="s">
        <v>14</v>
      </c>
      <c r="E378" s="69">
        <v>30</v>
      </c>
      <c r="F378" s="492">
        <v>0</v>
      </c>
      <c r="G378" s="452">
        <v>0.08</v>
      </c>
      <c r="H378" s="60">
        <f t="shared" si="54"/>
        <v>0</v>
      </c>
      <c r="I378" s="61">
        <f t="shared" si="55"/>
        <v>0</v>
      </c>
      <c r="J378" s="61">
        <f t="shared" si="56"/>
        <v>0</v>
      </c>
      <c r="K378" s="62"/>
    </row>
    <row r="379" spans="1:11" s="300" customFormat="1" ht="12" x14ac:dyDescent="0.2">
      <c r="A379" s="490" t="s">
        <v>269</v>
      </c>
      <c r="B379" s="471" t="s">
        <v>270</v>
      </c>
      <c r="C379" s="470"/>
      <c r="D379" s="684" t="s">
        <v>14</v>
      </c>
      <c r="E379" s="69">
        <v>800</v>
      </c>
      <c r="F379" s="492">
        <v>0</v>
      </c>
      <c r="G379" s="452">
        <v>0.08</v>
      </c>
      <c r="H379" s="60">
        <f t="shared" si="54"/>
        <v>0</v>
      </c>
      <c r="I379" s="61">
        <f t="shared" si="55"/>
        <v>0</v>
      </c>
      <c r="J379" s="61">
        <f t="shared" si="56"/>
        <v>0</v>
      </c>
      <c r="K379" s="62"/>
    </row>
    <row r="380" spans="1:11" s="300" customFormat="1" ht="12" x14ac:dyDescent="0.2">
      <c r="A380" s="490" t="s">
        <v>271</v>
      </c>
      <c r="B380" s="471" t="s">
        <v>272</v>
      </c>
      <c r="C380" s="470"/>
      <c r="D380" s="684" t="s">
        <v>14</v>
      </c>
      <c r="E380" s="69">
        <v>1500</v>
      </c>
      <c r="F380" s="492">
        <v>0</v>
      </c>
      <c r="G380" s="452">
        <v>0.08</v>
      </c>
      <c r="H380" s="60">
        <f t="shared" si="54"/>
        <v>0</v>
      </c>
      <c r="I380" s="61">
        <f t="shared" si="55"/>
        <v>0</v>
      </c>
      <c r="J380" s="61">
        <f t="shared" si="56"/>
        <v>0</v>
      </c>
      <c r="K380" s="62"/>
    </row>
    <row r="381" spans="1:11" s="300" customFormat="1" ht="12" x14ac:dyDescent="0.2">
      <c r="A381" s="490" t="s">
        <v>273</v>
      </c>
      <c r="B381" s="471" t="s">
        <v>274</v>
      </c>
      <c r="C381" s="470"/>
      <c r="D381" s="684" t="s">
        <v>154</v>
      </c>
      <c r="E381" s="69">
        <v>100</v>
      </c>
      <c r="F381" s="492">
        <v>0</v>
      </c>
      <c r="G381" s="452">
        <v>0.08</v>
      </c>
      <c r="H381" s="60">
        <f t="shared" si="54"/>
        <v>0</v>
      </c>
      <c r="I381" s="61">
        <f t="shared" si="55"/>
        <v>0</v>
      </c>
      <c r="J381" s="61">
        <f t="shared" si="56"/>
        <v>0</v>
      </c>
      <c r="K381" s="62"/>
    </row>
    <row r="382" spans="1:11" s="300" customFormat="1" ht="12" x14ac:dyDescent="0.2">
      <c r="A382" s="490" t="s">
        <v>275</v>
      </c>
      <c r="B382" s="471" t="s">
        <v>276</v>
      </c>
      <c r="C382" s="470"/>
      <c r="D382" s="684" t="s">
        <v>14</v>
      </c>
      <c r="E382" s="69">
        <v>2000</v>
      </c>
      <c r="F382" s="492">
        <v>0</v>
      </c>
      <c r="G382" s="452">
        <v>0.08</v>
      </c>
      <c r="H382" s="60">
        <f t="shared" si="54"/>
        <v>0</v>
      </c>
      <c r="I382" s="61">
        <f t="shared" si="55"/>
        <v>0</v>
      </c>
      <c r="J382" s="61">
        <f t="shared" si="56"/>
        <v>0</v>
      </c>
      <c r="K382" s="62"/>
    </row>
    <row r="383" spans="1:11" s="300" customFormat="1" ht="12" x14ac:dyDescent="0.2">
      <c r="A383" s="564" t="s">
        <v>277</v>
      </c>
      <c r="B383" s="563" t="s">
        <v>278</v>
      </c>
      <c r="C383" s="473"/>
      <c r="D383" s="685" t="s">
        <v>14</v>
      </c>
      <c r="E383" s="69">
        <v>6000</v>
      </c>
      <c r="F383" s="492">
        <v>0</v>
      </c>
      <c r="G383" s="456">
        <v>0.08</v>
      </c>
      <c r="H383" s="60">
        <f t="shared" si="54"/>
        <v>0</v>
      </c>
      <c r="I383" s="61">
        <f t="shared" si="55"/>
        <v>0</v>
      </c>
      <c r="J383" s="61">
        <f t="shared" si="56"/>
        <v>0</v>
      </c>
      <c r="K383" s="62"/>
    </row>
    <row r="384" spans="1:11" s="300" customFormat="1" ht="36" x14ac:dyDescent="0.2">
      <c r="A384" s="447">
        <v>20</v>
      </c>
      <c r="B384" s="457" t="s">
        <v>283</v>
      </c>
      <c r="C384" s="458"/>
      <c r="D384" s="698" t="s">
        <v>14</v>
      </c>
      <c r="E384" s="69">
        <v>50</v>
      </c>
      <c r="F384" s="492">
        <v>0</v>
      </c>
      <c r="G384" s="697">
        <v>0.08</v>
      </c>
      <c r="H384" s="60">
        <f t="shared" si="54"/>
        <v>0</v>
      </c>
      <c r="I384" s="61">
        <f t="shared" si="55"/>
        <v>0</v>
      </c>
      <c r="J384" s="61">
        <f t="shared" si="56"/>
        <v>0</v>
      </c>
      <c r="K384" s="652" t="s">
        <v>410</v>
      </c>
    </row>
    <row r="385" spans="1:11" s="300" customFormat="1" x14ac:dyDescent="0.2">
      <c r="A385" s="493"/>
      <c r="B385" s="546"/>
      <c r="C385" s="567"/>
      <c r="D385" s="568"/>
      <c r="E385" s="495"/>
      <c r="F385" s="728" t="s">
        <v>19</v>
      </c>
      <c r="G385" s="728"/>
      <c r="H385" s="76">
        <f>SUM(H367:H384)</f>
        <v>0</v>
      </c>
      <c r="I385" s="77">
        <f>SUM(I367:I384)</f>
        <v>0</v>
      </c>
      <c r="J385" s="77">
        <f>SUM(J367:J384)</f>
        <v>0</v>
      </c>
      <c r="K385" s="62"/>
    </row>
    <row r="386" spans="1:11" s="300" customFormat="1" x14ac:dyDescent="0.2">
      <c r="A386" s="493"/>
      <c r="B386" s="546"/>
      <c r="C386" s="567"/>
      <c r="D386" s="568"/>
      <c r="E386" s="495"/>
      <c r="F386" s="75"/>
      <c r="G386" s="75"/>
      <c r="H386" s="655"/>
      <c r="I386" s="656"/>
      <c r="J386" s="656"/>
      <c r="K386" s="460"/>
    </row>
    <row r="387" spans="1:11" s="300" customFormat="1" ht="12" x14ac:dyDescent="0.2">
      <c r="A387" s="493"/>
      <c r="B387" s="558" t="s">
        <v>451</v>
      </c>
      <c r="C387" s="460"/>
      <c r="D387" s="537"/>
      <c r="E387" s="495"/>
      <c r="F387" s="551"/>
      <c r="G387" s="540"/>
      <c r="H387" s="541"/>
      <c r="I387" s="542"/>
      <c r="J387" s="542"/>
      <c r="K387" s="460"/>
    </row>
    <row r="388" spans="1:11" s="300" customFormat="1" ht="36" x14ac:dyDescent="0.2">
      <c r="A388" s="543" t="s">
        <v>1</v>
      </c>
      <c r="B388" s="543" t="s">
        <v>2</v>
      </c>
      <c r="C388" s="419" t="s">
        <v>3</v>
      </c>
      <c r="D388" s="418" t="s">
        <v>4</v>
      </c>
      <c r="E388" s="420" t="s">
        <v>5</v>
      </c>
      <c r="F388" s="421" t="s">
        <v>6</v>
      </c>
      <c r="G388" s="544" t="s">
        <v>7</v>
      </c>
      <c r="H388" s="545" t="s">
        <v>8</v>
      </c>
      <c r="I388" s="421" t="s">
        <v>9</v>
      </c>
      <c r="J388" s="421" t="s">
        <v>10</v>
      </c>
      <c r="K388" s="411" t="s">
        <v>11</v>
      </c>
    </row>
    <row r="389" spans="1:11" s="300" customFormat="1" ht="12" x14ac:dyDescent="0.2">
      <c r="A389" s="447" t="s">
        <v>279</v>
      </c>
      <c r="B389" s="457" t="s">
        <v>280</v>
      </c>
      <c r="C389" s="458"/>
      <c r="D389" s="565" t="s">
        <v>154</v>
      </c>
      <c r="E389" s="69">
        <v>30</v>
      </c>
      <c r="F389" s="492">
        <v>0</v>
      </c>
      <c r="G389" s="697">
        <v>0.08</v>
      </c>
      <c r="H389" s="60">
        <f t="shared" ref="H389" si="57">PRODUCT(F389,E389)</f>
        <v>0</v>
      </c>
      <c r="I389" s="61">
        <f t="shared" ref="I389" si="58">PRODUCT(H389,G389)</f>
        <v>0</v>
      </c>
      <c r="J389" s="61">
        <f t="shared" ref="J389" si="59">PRODUCT(H389,G389)+H389</f>
        <v>0</v>
      </c>
      <c r="K389" s="62"/>
    </row>
    <row r="390" spans="1:11" s="300" customFormat="1" x14ac:dyDescent="0.2">
      <c r="A390" s="493"/>
      <c r="B390" s="546"/>
      <c r="C390" s="567"/>
      <c r="D390" s="568"/>
      <c r="E390" s="495"/>
      <c r="F390" s="728" t="s">
        <v>19</v>
      </c>
      <c r="G390" s="728"/>
      <c r="H390" s="76">
        <f>SUM(H372:H389)</f>
        <v>0</v>
      </c>
      <c r="I390" s="77">
        <f>SUM(I372:I389)</f>
        <v>0</v>
      </c>
      <c r="J390" s="77">
        <f>SUM(J372:J389)</f>
        <v>0</v>
      </c>
      <c r="K390" s="62"/>
    </row>
    <row r="391" spans="1:11" s="300" customFormat="1" x14ac:dyDescent="0.2">
      <c r="A391" s="493"/>
      <c r="B391" s="546"/>
      <c r="C391" s="567"/>
      <c r="D391" s="568"/>
      <c r="E391" s="495"/>
      <c r="F391" s="75"/>
      <c r="G391" s="75"/>
      <c r="H391" s="655"/>
      <c r="I391" s="656"/>
      <c r="J391" s="656"/>
      <c r="K391" s="460"/>
    </row>
    <row r="392" spans="1:11" s="300" customFormat="1" x14ac:dyDescent="0.2">
      <c r="A392" s="493"/>
      <c r="B392" s="546"/>
      <c r="C392" s="567"/>
      <c r="D392" s="568"/>
      <c r="E392" s="495"/>
      <c r="F392" s="75"/>
      <c r="G392" s="75"/>
      <c r="H392" s="655"/>
      <c r="I392" s="656"/>
      <c r="J392" s="656"/>
      <c r="K392" s="460"/>
    </row>
    <row r="393" spans="1:11" s="300" customFormat="1" x14ac:dyDescent="0.2">
      <c r="A393" s="493"/>
      <c r="B393" s="546"/>
      <c r="C393" s="567"/>
      <c r="D393" s="568"/>
      <c r="E393" s="495"/>
      <c r="F393" s="75"/>
      <c r="G393" s="75"/>
      <c r="H393" s="655"/>
      <c r="I393" s="656"/>
      <c r="J393" s="656"/>
      <c r="K393" s="460"/>
    </row>
    <row r="394" spans="1:11" s="300" customFormat="1" ht="12" x14ac:dyDescent="0.2">
      <c r="A394" s="493"/>
      <c r="B394" s="558" t="s">
        <v>444</v>
      </c>
      <c r="C394" s="460"/>
      <c r="D394" s="537"/>
      <c r="E394" s="495"/>
      <c r="F394" s="551"/>
      <c r="G394" s="540"/>
      <c r="H394" s="541"/>
      <c r="I394" s="542"/>
      <c r="J394" s="542"/>
      <c r="K394" s="460"/>
    </row>
    <row r="395" spans="1:11" s="300" customFormat="1" ht="36" x14ac:dyDescent="0.2">
      <c r="A395" s="543" t="s">
        <v>1</v>
      </c>
      <c r="B395" s="543" t="s">
        <v>2</v>
      </c>
      <c r="C395" s="419" t="s">
        <v>3</v>
      </c>
      <c r="D395" s="418" t="s">
        <v>4</v>
      </c>
      <c r="E395" s="420" t="s">
        <v>5</v>
      </c>
      <c r="F395" s="421" t="s">
        <v>6</v>
      </c>
      <c r="G395" s="544" t="s">
        <v>7</v>
      </c>
      <c r="H395" s="545" t="s">
        <v>8</v>
      </c>
      <c r="I395" s="421" t="s">
        <v>9</v>
      </c>
      <c r="J395" s="421" t="s">
        <v>10</v>
      </c>
      <c r="K395" s="411" t="s">
        <v>11</v>
      </c>
    </row>
    <row r="396" spans="1:11" s="300" customFormat="1" ht="12" x14ac:dyDescent="0.2">
      <c r="A396" s="447" t="s">
        <v>281</v>
      </c>
      <c r="B396" s="457" t="s">
        <v>282</v>
      </c>
      <c r="C396" s="458"/>
      <c r="D396" s="565" t="s">
        <v>14</v>
      </c>
      <c r="E396" s="69">
        <v>10000</v>
      </c>
      <c r="F396" s="492">
        <v>0</v>
      </c>
      <c r="G396" s="566">
        <v>0.08</v>
      </c>
      <c r="H396" s="60">
        <f t="shared" ref="H396" si="60">PRODUCT(F396,E396)</f>
        <v>0</v>
      </c>
      <c r="I396" s="61">
        <f t="shared" ref="I396" si="61">PRODUCT(H396,G396)</f>
        <v>0</v>
      </c>
      <c r="J396" s="61">
        <f t="shared" ref="J396" si="62">PRODUCT(H396,G396)+H396</f>
        <v>0</v>
      </c>
      <c r="K396" s="62"/>
    </row>
    <row r="397" spans="1:11" s="300" customFormat="1" x14ac:dyDescent="0.2">
      <c r="A397" s="493"/>
      <c r="B397" s="546"/>
      <c r="C397" s="567"/>
      <c r="D397" s="568"/>
      <c r="E397" s="495"/>
      <c r="F397" s="728" t="s">
        <v>19</v>
      </c>
      <c r="G397" s="728"/>
      <c r="H397" s="76">
        <f>SUM(H372:H396)</f>
        <v>0</v>
      </c>
      <c r="I397" s="77">
        <f>SUM(I372:I396)</f>
        <v>0</v>
      </c>
      <c r="J397" s="77">
        <f>SUM(J372:J396)</f>
        <v>0</v>
      </c>
      <c r="K397" s="62"/>
    </row>
    <row r="398" spans="1:11" x14ac:dyDescent="0.2">
      <c r="A398" s="569"/>
      <c r="B398" s="569"/>
      <c r="C398" s="569"/>
      <c r="D398" s="569"/>
      <c r="E398" s="570"/>
      <c r="F398" s="571"/>
      <c r="G398" s="569"/>
      <c r="H398" s="571"/>
      <c r="I398" s="571"/>
      <c r="J398" s="571"/>
      <c r="K398" s="417"/>
    </row>
    <row r="399" spans="1:11" s="15" customFormat="1" ht="12" x14ac:dyDescent="0.2">
      <c r="A399" s="499"/>
      <c r="B399" s="549" t="s">
        <v>284</v>
      </c>
      <c r="C399" s="497"/>
      <c r="D399" s="497"/>
      <c r="E399" s="518"/>
      <c r="F399" s="572"/>
      <c r="G399" s="573"/>
      <c r="H399" s="574"/>
      <c r="I399" s="575"/>
      <c r="J399" s="574"/>
      <c r="K399" s="497"/>
    </row>
    <row r="400" spans="1:11" s="70" customFormat="1" ht="36" x14ac:dyDescent="0.2">
      <c r="A400" s="418" t="s">
        <v>1</v>
      </c>
      <c r="B400" s="576" t="s">
        <v>2</v>
      </c>
      <c r="C400" s="419" t="s">
        <v>3</v>
      </c>
      <c r="D400" s="418" t="s">
        <v>4</v>
      </c>
      <c r="E400" s="420" t="s">
        <v>5</v>
      </c>
      <c r="F400" s="421" t="s">
        <v>6</v>
      </c>
      <c r="G400" s="422" t="s">
        <v>7</v>
      </c>
      <c r="H400" s="423" t="s">
        <v>8</v>
      </c>
      <c r="I400" s="424" t="s">
        <v>9</v>
      </c>
      <c r="J400" s="424" t="s">
        <v>10</v>
      </c>
      <c r="K400" s="411" t="s">
        <v>11</v>
      </c>
    </row>
    <row r="401" spans="1:11" s="15" customFormat="1" ht="60" x14ac:dyDescent="0.2">
      <c r="A401" s="577" t="s">
        <v>12</v>
      </c>
      <c r="B401" s="578" t="s">
        <v>369</v>
      </c>
      <c r="C401" s="71"/>
      <c r="D401" s="579" t="s">
        <v>285</v>
      </c>
      <c r="E401" s="69">
        <v>15</v>
      </c>
      <c r="F401" s="580">
        <v>0</v>
      </c>
      <c r="G401" s="581">
        <v>0.08</v>
      </c>
      <c r="H401" s="582">
        <f>F401*E401</f>
        <v>0</v>
      </c>
      <c r="I401" s="583">
        <f>H401*0.08</f>
        <v>0</v>
      </c>
      <c r="J401" s="583">
        <f>H401*1.08</f>
        <v>0</v>
      </c>
      <c r="K401" s="498"/>
    </row>
    <row r="402" spans="1:11" s="15" customFormat="1" ht="60" x14ac:dyDescent="0.2">
      <c r="A402" s="584" t="s">
        <v>15</v>
      </c>
      <c r="B402" s="585" t="s">
        <v>370</v>
      </c>
      <c r="C402" s="71"/>
      <c r="D402" s="579" t="s">
        <v>285</v>
      </c>
      <c r="E402" s="69">
        <v>15</v>
      </c>
      <c r="F402" s="586">
        <v>0</v>
      </c>
      <c r="G402" s="587">
        <v>0.08</v>
      </c>
      <c r="H402" s="582">
        <f>F402*E402</f>
        <v>0</v>
      </c>
      <c r="I402" s="583">
        <f>H402*0.08</f>
        <v>0</v>
      </c>
      <c r="J402" s="583">
        <f>H402*1.08</f>
        <v>0</v>
      </c>
      <c r="K402" s="498"/>
    </row>
    <row r="403" spans="1:11" s="15" customFormat="1" ht="36" x14ac:dyDescent="0.2">
      <c r="A403" s="501" t="s">
        <v>17</v>
      </c>
      <c r="B403" s="588" t="s">
        <v>371</v>
      </c>
      <c r="C403" s="71"/>
      <c r="D403" s="579" t="s">
        <v>285</v>
      </c>
      <c r="E403" s="69">
        <v>15</v>
      </c>
      <c r="F403" s="589">
        <v>0</v>
      </c>
      <c r="G403" s="522">
        <v>0.08</v>
      </c>
      <c r="H403" s="590">
        <f>F403*E403</f>
        <v>0</v>
      </c>
      <c r="I403" s="591">
        <f>H403*0.08</f>
        <v>0</v>
      </c>
      <c r="J403" s="591">
        <f>H403*1.08</f>
        <v>0</v>
      </c>
      <c r="K403" s="498"/>
    </row>
    <row r="404" spans="1:11" s="15" customFormat="1" x14ac:dyDescent="0.2">
      <c r="A404" s="499"/>
      <c r="B404" s="509" t="s">
        <v>286</v>
      </c>
      <c r="C404" s="497"/>
      <c r="D404" s="493"/>
      <c r="E404" s="495"/>
      <c r="F404" s="74" t="s">
        <v>19</v>
      </c>
      <c r="G404" s="74"/>
      <c r="H404" s="610">
        <f>SUM(H401:H403)</f>
        <v>0</v>
      </c>
      <c r="I404" s="611">
        <f>SUM(I401:I403)</f>
        <v>0</v>
      </c>
      <c r="J404" s="611">
        <f>SUM(J401:J403)</f>
        <v>0</v>
      </c>
      <c r="K404" s="498"/>
    </row>
    <row r="405" spans="1:11" s="15" customFormat="1" ht="12" x14ac:dyDescent="0.2">
      <c r="A405" s="499"/>
      <c r="B405" s="499"/>
      <c r="C405" s="497"/>
      <c r="D405" s="497"/>
      <c r="E405" s="592"/>
      <c r="F405" s="572"/>
      <c r="G405" s="547"/>
      <c r="H405" s="547"/>
      <c r="I405" s="593"/>
      <c r="J405" s="594"/>
      <c r="K405" s="497"/>
    </row>
    <row r="406" spans="1:11" s="15" customFormat="1" ht="12" x14ac:dyDescent="0.2">
      <c r="A406" s="499"/>
      <c r="B406" s="509"/>
      <c r="C406" s="497"/>
      <c r="D406" s="497"/>
      <c r="E406" s="592"/>
      <c r="F406" s="572"/>
      <c r="G406" s="547"/>
      <c r="H406" s="547"/>
      <c r="I406" s="575"/>
      <c r="J406" s="574"/>
      <c r="K406" s="497"/>
    </row>
    <row r="407" spans="1:11" x14ac:dyDescent="0.2">
      <c r="A407" s="569"/>
      <c r="B407" s="569"/>
      <c r="C407" s="569"/>
      <c r="D407" s="569"/>
      <c r="E407" s="570"/>
      <c r="F407" s="571"/>
      <c r="G407" s="569"/>
      <c r="H407" s="571"/>
      <c r="I407" s="571"/>
      <c r="J407" s="571"/>
      <c r="K407" s="417"/>
    </row>
    <row r="408" spans="1:11" s="15" customFormat="1" ht="12" x14ac:dyDescent="0.2">
      <c r="A408" s="500"/>
      <c r="B408" s="595" t="s">
        <v>287</v>
      </c>
      <c r="C408" s="509"/>
      <c r="D408" s="509"/>
      <c r="E408" s="633"/>
      <c r="F408" s="572"/>
      <c r="G408" s="573"/>
      <c r="H408" s="574"/>
      <c r="I408" s="575"/>
      <c r="J408" s="574"/>
      <c r="K408" s="497"/>
    </row>
    <row r="409" spans="1:11" s="70" customFormat="1" ht="36" x14ac:dyDescent="0.2">
      <c r="A409" s="418" t="s">
        <v>1</v>
      </c>
      <c r="B409" s="418" t="s">
        <v>2</v>
      </c>
      <c r="C409" s="419" t="s">
        <v>3</v>
      </c>
      <c r="D409" s="418" t="s">
        <v>4</v>
      </c>
      <c r="E409" s="420" t="s">
        <v>5</v>
      </c>
      <c r="F409" s="421" t="s">
        <v>6</v>
      </c>
      <c r="G409" s="422" t="s">
        <v>7</v>
      </c>
      <c r="H409" s="423" t="s">
        <v>8</v>
      </c>
      <c r="I409" s="424" t="s">
        <v>9</v>
      </c>
      <c r="J409" s="424" t="s">
        <v>10</v>
      </c>
      <c r="K409" s="411" t="s">
        <v>11</v>
      </c>
    </row>
    <row r="410" spans="1:11" s="15" customFormat="1" ht="12" x14ac:dyDescent="0.2">
      <c r="A410" s="447">
        <v>1</v>
      </c>
      <c r="B410" s="62" t="s">
        <v>288</v>
      </c>
      <c r="C410" s="498"/>
      <c r="D410" s="447" t="s">
        <v>92</v>
      </c>
      <c r="E410" s="69">
        <v>60</v>
      </c>
      <c r="F410" s="634">
        <v>0</v>
      </c>
      <c r="G410" s="635">
        <v>0.08</v>
      </c>
      <c r="H410" s="636">
        <f t="shared" ref="H410:H415" si="63">F410*E410</f>
        <v>0</v>
      </c>
      <c r="I410" s="637">
        <f>H410*G410</f>
        <v>0</v>
      </c>
      <c r="J410" s="637">
        <f>H410+I410</f>
        <v>0</v>
      </c>
      <c r="K410" s="62" t="s">
        <v>289</v>
      </c>
    </row>
    <row r="411" spans="1:11" s="15" customFormat="1" ht="12" x14ac:dyDescent="0.2">
      <c r="A411" s="447">
        <v>2</v>
      </c>
      <c r="B411" s="62" t="s">
        <v>290</v>
      </c>
      <c r="C411" s="498"/>
      <c r="D411" s="447" t="s">
        <v>14</v>
      </c>
      <c r="E411" s="69">
        <v>2000</v>
      </c>
      <c r="F411" s="634">
        <v>0</v>
      </c>
      <c r="G411" s="635">
        <v>0.08</v>
      </c>
      <c r="H411" s="636">
        <f t="shared" si="63"/>
        <v>0</v>
      </c>
      <c r="I411" s="637">
        <f t="shared" ref="I411:I415" si="64">H411*G411</f>
        <v>0</v>
      </c>
      <c r="J411" s="637">
        <f t="shared" ref="J411:J415" si="65">H411+I411</f>
        <v>0</v>
      </c>
      <c r="K411" s="62"/>
    </row>
    <row r="412" spans="1:11" s="15" customFormat="1" ht="12" x14ac:dyDescent="0.2">
      <c r="A412" s="447">
        <v>3</v>
      </c>
      <c r="B412" s="62" t="s">
        <v>406</v>
      </c>
      <c r="C412" s="498"/>
      <c r="D412" s="447" t="s">
        <v>14</v>
      </c>
      <c r="E412" s="69">
        <v>200</v>
      </c>
      <c r="F412" s="634">
        <v>0</v>
      </c>
      <c r="G412" s="635">
        <v>0.08</v>
      </c>
      <c r="H412" s="636">
        <f t="shared" si="63"/>
        <v>0</v>
      </c>
      <c r="I412" s="637">
        <f t="shared" si="64"/>
        <v>0</v>
      </c>
      <c r="J412" s="637">
        <f t="shared" si="65"/>
        <v>0</v>
      </c>
      <c r="K412" s="62" t="s">
        <v>410</v>
      </c>
    </row>
    <row r="413" spans="1:11" s="15" customFormat="1" ht="12" x14ac:dyDescent="0.2">
      <c r="A413" s="447">
        <v>3</v>
      </c>
      <c r="B413" s="62" t="s">
        <v>291</v>
      </c>
      <c r="C413" s="498"/>
      <c r="D413" s="447" t="s">
        <v>14</v>
      </c>
      <c r="E413" s="69">
        <v>100</v>
      </c>
      <c r="F413" s="634">
        <v>0</v>
      </c>
      <c r="G413" s="635">
        <v>0.08</v>
      </c>
      <c r="H413" s="636">
        <f t="shared" si="63"/>
        <v>0</v>
      </c>
      <c r="I413" s="637">
        <f t="shared" si="64"/>
        <v>0</v>
      </c>
      <c r="J413" s="637">
        <f t="shared" si="65"/>
        <v>0</v>
      </c>
      <c r="K413" s="62" t="s">
        <v>410</v>
      </c>
    </row>
    <row r="414" spans="1:11" s="15" customFormat="1" ht="12" x14ac:dyDescent="0.2">
      <c r="A414" s="447">
        <v>4</v>
      </c>
      <c r="B414" s="62" t="s">
        <v>292</v>
      </c>
      <c r="C414" s="498"/>
      <c r="D414" s="447" t="s">
        <v>92</v>
      </c>
      <c r="E414" s="69">
        <v>20</v>
      </c>
      <c r="F414" s="634">
        <v>0</v>
      </c>
      <c r="G414" s="635">
        <v>0.08</v>
      </c>
      <c r="H414" s="636">
        <f t="shared" si="63"/>
        <v>0</v>
      </c>
      <c r="I414" s="637">
        <f t="shared" si="64"/>
        <v>0</v>
      </c>
      <c r="J414" s="637">
        <f t="shared" si="65"/>
        <v>0</v>
      </c>
      <c r="K414" s="62" t="s">
        <v>410</v>
      </c>
    </row>
    <row r="415" spans="1:11" s="15" customFormat="1" ht="48" x14ac:dyDescent="0.2">
      <c r="A415" s="447">
        <v>5</v>
      </c>
      <c r="B415" s="62" t="s">
        <v>408</v>
      </c>
      <c r="C415" s="498"/>
      <c r="D415" s="447" t="s">
        <v>14</v>
      </c>
      <c r="E415" s="69">
        <v>100</v>
      </c>
      <c r="F415" s="634">
        <v>0</v>
      </c>
      <c r="G415" s="635">
        <v>0.08</v>
      </c>
      <c r="H415" s="636">
        <f t="shared" si="63"/>
        <v>0</v>
      </c>
      <c r="I415" s="637">
        <f t="shared" si="64"/>
        <v>0</v>
      </c>
      <c r="J415" s="637">
        <f t="shared" si="65"/>
        <v>0</v>
      </c>
      <c r="K415" s="62" t="s">
        <v>409</v>
      </c>
    </row>
    <row r="416" spans="1:11" s="15" customFormat="1" x14ac:dyDescent="0.2">
      <c r="A416" s="500"/>
      <c r="B416" s="497"/>
      <c r="C416" s="499"/>
      <c r="D416" s="493"/>
      <c r="E416" s="495"/>
      <c r="F416" s="638" t="s">
        <v>19</v>
      </c>
      <c r="G416" s="638"/>
      <c r="H416" s="639">
        <f>SUM(H410:H415)</f>
        <v>0</v>
      </c>
      <c r="I416" s="640">
        <f>SUM(I410:I415)</f>
        <v>0</v>
      </c>
      <c r="J416" s="640">
        <f>SUM(J410:J415)</f>
        <v>0</v>
      </c>
      <c r="K416" s="62"/>
    </row>
    <row r="417" spans="1:11" x14ac:dyDescent="0.2">
      <c r="A417" s="569"/>
      <c r="B417" s="569"/>
      <c r="C417" s="569"/>
      <c r="D417" s="569"/>
      <c r="E417" s="570"/>
      <c r="F417" s="571"/>
      <c r="G417" s="569"/>
      <c r="H417" s="571"/>
      <c r="I417" s="571"/>
      <c r="J417" s="571"/>
      <c r="K417" s="417"/>
    </row>
    <row r="418" spans="1:11" ht="27.75" customHeight="1" x14ac:dyDescent="0.2">
      <c r="A418" s="499"/>
      <c r="B418" s="595" t="s">
        <v>293</v>
      </c>
      <c r="C418" s="509"/>
      <c r="D418" s="595"/>
      <c r="E418" s="596"/>
      <c r="F418" s="595"/>
      <c r="G418" s="595"/>
      <c r="H418" s="572"/>
      <c r="I418" s="575"/>
      <c r="J418" s="574"/>
      <c r="K418" s="417"/>
    </row>
    <row r="419" spans="1:11" ht="37.5" customHeight="1" x14ac:dyDescent="0.2">
      <c r="A419" s="418" t="s">
        <v>1</v>
      </c>
      <c r="B419" s="418" t="s">
        <v>2</v>
      </c>
      <c r="C419" s="419" t="s">
        <v>3</v>
      </c>
      <c r="D419" s="418" t="s">
        <v>4</v>
      </c>
      <c r="E419" s="420" t="s">
        <v>5</v>
      </c>
      <c r="F419" s="421" t="s">
        <v>6</v>
      </c>
      <c r="G419" s="422" t="s">
        <v>7</v>
      </c>
      <c r="H419" s="423" t="s">
        <v>8</v>
      </c>
      <c r="I419" s="424" t="s">
        <v>9</v>
      </c>
      <c r="J419" s="424" t="s">
        <v>10</v>
      </c>
      <c r="K419" s="411" t="s">
        <v>11</v>
      </c>
    </row>
    <row r="420" spans="1:11" x14ac:dyDescent="0.2">
      <c r="A420" s="501">
        <v>1</v>
      </c>
      <c r="B420" s="498" t="s">
        <v>294</v>
      </c>
      <c r="C420" s="502"/>
      <c r="D420" s="71" t="s">
        <v>154</v>
      </c>
      <c r="E420" s="620">
        <v>800</v>
      </c>
      <c r="F420" s="601">
        <v>0</v>
      </c>
      <c r="G420" s="621">
        <v>0.08</v>
      </c>
      <c r="H420" s="600">
        <f t="shared" ref="H420:H437" si="66">F420*E420</f>
        <v>0</v>
      </c>
      <c r="I420" s="601">
        <f t="shared" ref="I420:I437" si="67">H420*G420</f>
        <v>0</v>
      </c>
      <c r="J420" s="601">
        <f t="shared" ref="J420:J437" si="68">H420*1.08</f>
        <v>0</v>
      </c>
      <c r="K420" s="369"/>
    </row>
    <row r="421" spans="1:11" ht="24" x14ac:dyDescent="0.2">
      <c r="A421" s="501">
        <v>2</v>
      </c>
      <c r="B421" s="503" t="s">
        <v>295</v>
      </c>
      <c r="C421" s="504"/>
      <c r="D421" s="466" t="s">
        <v>14</v>
      </c>
      <c r="E421" s="467">
        <v>1700</v>
      </c>
      <c r="F421" s="601">
        <v>0</v>
      </c>
      <c r="G421" s="621">
        <v>0.08</v>
      </c>
      <c r="H421" s="600">
        <f t="shared" si="66"/>
        <v>0</v>
      </c>
      <c r="I421" s="601">
        <f t="shared" si="67"/>
        <v>0</v>
      </c>
      <c r="J421" s="601">
        <f t="shared" si="68"/>
        <v>0</v>
      </c>
      <c r="K421" s="369"/>
    </row>
    <row r="422" spans="1:11" ht="36" x14ac:dyDescent="0.2">
      <c r="A422" s="501">
        <v>3</v>
      </c>
      <c r="B422" s="503" t="s">
        <v>296</v>
      </c>
      <c r="C422" s="504"/>
      <c r="D422" s="466" t="s">
        <v>297</v>
      </c>
      <c r="E422" s="467">
        <v>100</v>
      </c>
      <c r="F422" s="601">
        <v>0</v>
      </c>
      <c r="G422" s="621">
        <v>0.08</v>
      </c>
      <c r="H422" s="600">
        <f t="shared" si="66"/>
        <v>0</v>
      </c>
      <c r="I422" s="601">
        <f>H422*G422</f>
        <v>0</v>
      </c>
      <c r="J422" s="601">
        <f>H422*1.08</f>
        <v>0</v>
      </c>
      <c r="K422" s="369"/>
    </row>
    <row r="423" spans="1:11" x14ac:dyDescent="0.2">
      <c r="A423" s="501">
        <v>4</v>
      </c>
      <c r="B423" s="505" t="s">
        <v>298</v>
      </c>
      <c r="C423" s="506"/>
      <c r="D423" s="449" t="s">
        <v>154</v>
      </c>
      <c r="E423" s="622">
        <v>30</v>
      </c>
      <c r="F423" s="601">
        <v>0</v>
      </c>
      <c r="G423" s="621">
        <v>0.08</v>
      </c>
      <c r="H423" s="600">
        <f t="shared" si="66"/>
        <v>0</v>
      </c>
      <c r="I423" s="601">
        <f t="shared" si="67"/>
        <v>0</v>
      </c>
      <c r="J423" s="601">
        <f t="shared" si="68"/>
        <v>0</v>
      </c>
      <c r="K423" s="369"/>
    </row>
    <row r="424" spans="1:11" x14ac:dyDescent="0.2">
      <c r="A424" s="501">
        <v>5</v>
      </c>
      <c r="B424" s="505" t="s">
        <v>299</v>
      </c>
      <c r="C424" s="506"/>
      <c r="D424" s="449" t="s">
        <v>14</v>
      </c>
      <c r="E424" s="451">
        <v>100</v>
      </c>
      <c r="F424" s="601">
        <v>0</v>
      </c>
      <c r="G424" s="621">
        <v>0.08</v>
      </c>
      <c r="H424" s="600">
        <f t="shared" si="66"/>
        <v>0</v>
      </c>
      <c r="I424" s="601">
        <f t="shared" si="67"/>
        <v>0</v>
      </c>
      <c r="J424" s="601">
        <f t="shared" si="68"/>
        <v>0</v>
      </c>
      <c r="K424" s="369"/>
    </row>
    <row r="425" spans="1:11" x14ac:dyDescent="0.2">
      <c r="A425" s="501">
        <v>6</v>
      </c>
      <c r="B425" s="507" t="s">
        <v>300</v>
      </c>
      <c r="C425" s="508"/>
      <c r="D425" s="623" t="s">
        <v>14</v>
      </c>
      <c r="E425" s="467">
        <v>70</v>
      </c>
      <c r="F425" s="601">
        <v>0</v>
      </c>
      <c r="G425" s="621">
        <v>0.08</v>
      </c>
      <c r="H425" s="600">
        <f t="shared" si="66"/>
        <v>0</v>
      </c>
      <c r="I425" s="601">
        <f t="shared" si="67"/>
        <v>0</v>
      </c>
      <c r="J425" s="601">
        <f t="shared" si="68"/>
        <v>0</v>
      </c>
      <c r="K425" s="369"/>
    </row>
    <row r="426" spans="1:11" x14ac:dyDescent="0.2">
      <c r="A426" s="501">
        <v>7</v>
      </c>
      <c r="B426" s="505" t="s">
        <v>301</v>
      </c>
      <c r="C426" s="506"/>
      <c r="D426" s="484" t="s">
        <v>14</v>
      </c>
      <c r="E426" s="451">
        <v>300</v>
      </c>
      <c r="F426" s="601">
        <v>0</v>
      </c>
      <c r="G426" s="621">
        <v>0.08</v>
      </c>
      <c r="H426" s="600">
        <f t="shared" si="66"/>
        <v>0</v>
      </c>
      <c r="I426" s="601">
        <f t="shared" si="67"/>
        <v>0</v>
      </c>
      <c r="J426" s="601">
        <f t="shared" si="68"/>
        <v>0</v>
      </c>
      <c r="K426" s="369"/>
    </row>
    <row r="427" spans="1:11" ht="24" x14ac:dyDescent="0.2">
      <c r="A427" s="501">
        <v>8</v>
      </c>
      <c r="B427" s="505" t="s">
        <v>302</v>
      </c>
      <c r="C427" s="506"/>
      <c r="D427" s="484" t="s">
        <v>14</v>
      </c>
      <c r="E427" s="451">
        <v>100</v>
      </c>
      <c r="F427" s="601">
        <v>0</v>
      </c>
      <c r="G427" s="621">
        <v>0.08</v>
      </c>
      <c r="H427" s="600">
        <f t="shared" si="66"/>
        <v>0</v>
      </c>
      <c r="I427" s="601">
        <f t="shared" si="67"/>
        <v>0</v>
      </c>
      <c r="J427" s="601">
        <f t="shared" si="68"/>
        <v>0</v>
      </c>
      <c r="K427" s="369"/>
    </row>
    <row r="428" spans="1:11" x14ac:dyDescent="0.2">
      <c r="A428" s="501">
        <v>9</v>
      </c>
      <c r="B428" s="509" t="s">
        <v>303</v>
      </c>
      <c r="C428" s="506"/>
      <c r="D428" s="484" t="s">
        <v>14</v>
      </c>
      <c r="E428" s="451">
        <v>10</v>
      </c>
      <c r="F428" s="601">
        <v>0</v>
      </c>
      <c r="G428" s="621">
        <v>0.08</v>
      </c>
      <c r="H428" s="600">
        <f t="shared" si="66"/>
        <v>0</v>
      </c>
      <c r="I428" s="601">
        <f>H428*G428</f>
        <v>0</v>
      </c>
      <c r="J428" s="601">
        <f>H428*1.08</f>
        <v>0</v>
      </c>
      <c r="K428" s="369"/>
    </row>
    <row r="429" spans="1:11" x14ac:dyDescent="0.2">
      <c r="A429" s="501">
        <v>10</v>
      </c>
      <c r="B429" s="510" t="s">
        <v>304</v>
      </c>
      <c r="C429" s="506"/>
      <c r="D429" s="484" t="s">
        <v>14</v>
      </c>
      <c r="E429" s="622">
        <v>10</v>
      </c>
      <c r="F429" s="601">
        <v>0</v>
      </c>
      <c r="G429" s="621">
        <v>0.08</v>
      </c>
      <c r="H429" s="600">
        <f t="shared" si="66"/>
        <v>0</v>
      </c>
      <c r="I429" s="601">
        <f t="shared" si="67"/>
        <v>0</v>
      </c>
      <c r="J429" s="601">
        <f t="shared" si="68"/>
        <v>0</v>
      </c>
      <c r="K429" s="369"/>
    </row>
    <row r="430" spans="1:11" x14ac:dyDescent="0.2">
      <c r="A430" s="501">
        <v>11</v>
      </c>
      <c r="B430" s="505" t="s">
        <v>305</v>
      </c>
      <c r="C430" s="506"/>
      <c r="D430" s="484" t="s">
        <v>14</v>
      </c>
      <c r="E430" s="451">
        <v>15</v>
      </c>
      <c r="F430" s="601">
        <v>0</v>
      </c>
      <c r="G430" s="621">
        <v>0.08</v>
      </c>
      <c r="H430" s="600">
        <f t="shared" si="66"/>
        <v>0</v>
      </c>
      <c r="I430" s="601">
        <f t="shared" si="67"/>
        <v>0</v>
      </c>
      <c r="J430" s="601">
        <f t="shared" si="68"/>
        <v>0</v>
      </c>
      <c r="K430" s="369"/>
    </row>
    <row r="431" spans="1:11" x14ac:dyDescent="0.2">
      <c r="A431" s="501">
        <v>12</v>
      </c>
      <c r="B431" s="505" t="s">
        <v>306</v>
      </c>
      <c r="C431" s="506"/>
      <c r="D431" s="484" t="s">
        <v>14</v>
      </c>
      <c r="E431" s="451">
        <v>60</v>
      </c>
      <c r="F431" s="601">
        <v>0</v>
      </c>
      <c r="G431" s="621">
        <v>0.08</v>
      </c>
      <c r="H431" s="600">
        <f t="shared" si="66"/>
        <v>0</v>
      </c>
      <c r="I431" s="601">
        <f t="shared" si="67"/>
        <v>0</v>
      </c>
      <c r="J431" s="601">
        <f t="shared" si="68"/>
        <v>0</v>
      </c>
      <c r="K431" s="369"/>
    </row>
    <row r="432" spans="1:11" x14ac:dyDescent="0.2">
      <c r="A432" s="501">
        <v>13</v>
      </c>
      <c r="B432" s="505" t="s">
        <v>307</v>
      </c>
      <c r="C432" s="506"/>
      <c r="D432" s="484" t="s">
        <v>14</v>
      </c>
      <c r="E432" s="451">
        <v>30</v>
      </c>
      <c r="F432" s="601">
        <v>0</v>
      </c>
      <c r="G432" s="621">
        <v>0.08</v>
      </c>
      <c r="H432" s="600">
        <f t="shared" si="66"/>
        <v>0</v>
      </c>
      <c r="I432" s="601">
        <f t="shared" si="67"/>
        <v>0</v>
      </c>
      <c r="J432" s="601">
        <f t="shared" si="68"/>
        <v>0</v>
      </c>
      <c r="K432" s="369"/>
    </row>
    <row r="433" spans="1:11" x14ac:dyDescent="0.2">
      <c r="A433" s="501">
        <v>14</v>
      </c>
      <c r="B433" s="505" t="s">
        <v>308</v>
      </c>
      <c r="C433" s="506"/>
      <c r="D433" s="484" t="s">
        <v>14</v>
      </c>
      <c r="E433" s="451">
        <v>15</v>
      </c>
      <c r="F433" s="601">
        <v>0</v>
      </c>
      <c r="G433" s="621">
        <v>0.08</v>
      </c>
      <c r="H433" s="600">
        <f t="shared" si="66"/>
        <v>0</v>
      </c>
      <c r="I433" s="601">
        <f t="shared" si="67"/>
        <v>0</v>
      </c>
      <c r="J433" s="601">
        <f t="shared" si="68"/>
        <v>0</v>
      </c>
      <c r="K433" s="369"/>
    </row>
    <row r="434" spans="1:11" x14ac:dyDescent="0.2">
      <c r="A434" s="501">
        <v>15</v>
      </c>
      <c r="B434" s="511" t="s">
        <v>309</v>
      </c>
      <c r="C434" s="512"/>
      <c r="D434" s="487" t="s">
        <v>14</v>
      </c>
      <c r="E434" s="455">
        <v>20</v>
      </c>
      <c r="F434" s="601">
        <v>0</v>
      </c>
      <c r="G434" s="621">
        <v>0.08</v>
      </c>
      <c r="H434" s="600">
        <f t="shared" si="66"/>
        <v>0</v>
      </c>
      <c r="I434" s="601">
        <f t="shared" si="67"/>
        <v>0</v>
      </c>
      <c r="J434" s="601">
        <f t="shared" si="68"/>
        <v>0</v>
      </c>
      <c r="K434" s="369"/>
    </row>
    <row r="435" spans="1:11" ht="24" x14ac:dyDescent="0.2">
      <c r="A435" s="501">
        <v>16</v>
      </c>
      <c r="B435" s="505" t="s">
        <v>310</v>
      </c>
      <c r="C435" s="506"/>
      <c r="D435" s="484" t="s">
        <v>14</v>
      </c>
      <c r="E435" s="451">
        <v>100</v>
      </c>
      <c r="F435" s="601">
        <v>0</v>
      </c>
      <c r="G435" s="621">
        <v>0.08</v>
      </c>
      <c r="H435" s="600">
        <f t="shared" si="66"/>
        <v>0</v>
      </c>
      <c r="I435" s="601">
        <f t="shared" si="67"/>
        <v>0</v>
      </c>
      <c r="J435" s="601">
        <f t="shared" si="68"/>
        <v>0</v>
      </c>
      <c r="K435" s="369"/>
    </row>
    <row r="436" spans="1:11" x14ac:dyDescent="0.2">
      <c r="A436" s="501">
        <v>17</v>
      </c>
      <c r="B436" s="513" t="s">
        <v>311</v>
      </c>
      <c r="C436" s="514"/>
      <c r="D436" s="487" t="s">
        <v>14</v>
      </c>
      <c r="E436" s="455">
        <v>3</v>
      </c>
      <c r="F436" s="624">
        <v>0</v>
      </c>
      <c r="G436" s="621">
        <v>0.08</v>
      </c>
      <c r="H436" s="600">
        <f t="shared" si="66"/>
        <v>0</v>
      </c>
      <c r="I436" s="601">
        <f t="shared" si="67"/>
        <v>0</v>
      </c>
      <c r="J436" s="601">
        <f t="shared" si="68"/>
        <v>0</v>
      </c>
      <c r="K436" s="369"/>
    </row>
    <row r="437" spans="1:11" x14ac:dyDescent="0.2">
      <c r="A437" s="501">
        <v>18</v>
      </c>
      <c r="B437" s="515" t="s">
        <v>312</v>
      </c>
      <c r="C437" s="516"/>
      <c r="D437" s="565" t="s">
        <v>14</v>
      </c>
      <c r="E437" s="459">
        <v>7</v>
      </c>
      <c r="F437" s="625">
        <v>0</v>
      </c>
      <c r="G437" s="626">
        <v>0.08</v>
      </c>
      <c r="H437" s="523">
        <f t="shared" si="66"/>
        <v>0</v>
      </c>
      <c r="I437" s="524">
        <f t="shared" si="67"/>
        <v>0</v>
      </c>
      <c r="J437" s="524">
        <f t="shared" si="68"/>
        <v>0</v>
      </c>
      <c r="K437" s="369"/>
    </row>
    <row r="438" spans="1:11" ht="19.5" customHeight="1" x14ac:dyDescent="0.2">
      <c r="A438" s="499"/>
      <c r="B438" s="509"/>
      <c r="C438" s="509"/>
      <c r="D438" s="517"/>
      <c r="E438" s="518"/>
      <c r="F438" s="74" t="s">
        <v>19</v>
      </c>
      <c r="G438" s="74"/>
      <c r="H438" s="533">
        <f>SUM(H420:H437)</f>
        <v>0</v>
      </c>
      <c r="I438" s="534">
        <f>SUM(I420:I437)</f>
        <v>0</v>
      </c>
      <c r="J438" s="534">
        <f>SUM(J420:J437)</f>
        <v>0</v>
      </c>
      <c r="K438" s="369"/>
    </row>
    <row r="439" spans="1:11" ht="27.75" customHeight="1" x14ac:dyDescent="0.2">
      <c r="A439" s="499"/>
      <c r="B439" s="412" t="s">
        <v>313</v>
      </c>
      <c r="C439" s="509"/>
      <c r="D439" s="517"/>
      <c r="E439" s="518"/>
      <c r="F439" s="547"/>
      <c r="G439" s="547"/>
      <c r="H439" s="597"/>
      <c r="I439" s="598"/>
      <c r="J439" s="598"/>
      <c r="K439" s="417"/>
    </row>
    <row r="440" spans="1:11" ht="38.25" customHeight="1" x14ac:dyDescent="0.2">
      <c r="A440" s="418" t="s">
        <v>1</v>
      </c>
      <c r="B440" s="418" t="s">
        <v>2</v>
      </c>
      <c r="C440" s="419" t="s">
        <v>3</v>
      </c>
      <c r="D440" s="418" t="s">
        <v>4</v>
      </c>
      <c r="E440" s="420" t="s">
        <v>5</v>
      </c>
      <c r="F440" s="421" t="s">
        <v>6</v>
      </c>
      <c r="G440" s="422" t="s">
        <v>7</v>
      </c>
      <c r="H440" s="423" t="s">
        <v>8</v>
      </c>
      <c r="I440" s="424" t="s">
        <v>9</v>
      </c>
      <c r="J440" s="424" t="s">
        <v>10</v>
      </c>
      <c r="K440" s="411" t="s">
        <v>11</v>
      </c>
    </row>
    <row r="441" spans="1:11" ht="101.25" customHeight="1" x14ac:dyDescent="0.2">
      <c r="A441" s="447">
        <v>1</v>
      </c>
      <c r="B441" s="62" t="s">
        <v>314</v>
      </c>
      <c r="C441" s="519"/>
      <c r="D441" s="447" t="s">
        <v>14</v>
      </c>
      <c r="E441" s="520">
        <v>500</v>
      </c>
      <c r="F441" s="521">
        <v>0</v>
      </c>
      <c r="G441" s="522">
        <v>0.08</v>
      </c>
      <c r="H441" s="523">
        <f>F441*E441</f>
        <v>0</v>
      </c>
      <c r="I441" s="524">
        <f>ROUND((H441*G441),2)</f>
        <v>0</v>
      </c>
      <c r="J441" s="524">
        <f>H441+I441</f>
        <v>0</v>
      </c>
      <c r="K441" s="369"/>
    </row>
    <row r="442" spans="1:11" x14ac:dyDescent="0.2">
      <c r="A442" s="569"/>
      <c r="B442" s="569"/>
      <c r="C442" s="569"/>
      <c r="D442" s="569"/>
      <c r="E442" s="570"/>
      <c r="F442" s="74" t="s">
        <v>19</v>
      </c>
      <c r="G442" s="393"/>
      <c r="H442" s="285">
        <f>SUM(H441)</f>
        <v>0</v>
      </c>
      <c r="I442" s="285">
        <f>SUM(I441)</f>
        <v>0</v>
      </c>
      <c r="J442" s="285">
        <f>SUM(J441)</f>
        <v>0</v>
      </c>
      <c r="K442" s="369"/>
    </row>
    <row r="443" spans="1:11" x14ac:dyDescent="0.2">
      <c r="A443" s="569"/>
      <c r="B443" s="569"/>
      <c r="C443" s="569"/>
      <c r="D443" s="569"/>
      <c r="E443" s="570"/>
      <c r="F443" s="571"/>
      <c r="G443" s="569"/>
      <c r="H443" s="571"/>
      <c r="I443" s="571"/>
      <c r="J443" s="571"/>
      <c r="K443" s="417"/>
    </row>
    <row r="444" spans="1:11" x14ac:dyDescent="0.2">
      <c r="A444" s="569"/>
      <c r="B444" s="417"/>
      <c r="C444" s="569"/>
      <c r="D444" s="569"/>
      <c r="E444" s="570"/>
      <c r="F444" s="571"/>
      <c r="G444" s="569"/>
      <c r="H444" s="571"/>
      <c r="I444" s="571"/>
      <c r="J444" s="571"/>
      <c r="K444" s="417"/>
    </row>
    <row r="445" spans="1:11" x14ac:dyDescent="0.2">
      <c r="A445" s="569"/>
      <c r="B445" s="412" t="s">
        <v>381</v>
      </c>
      <c r="C445" s="569"/>
      <c r="D445" s="569"/>
      <c r="E445" s="570"/>
      <c r="F445" s="571"/>
      <c r="G445" s="569"/>
      <c r="H445" s="571"/>
      <c r="I445" s="571"/>
      <c r="J445" s="571"/>
      <c r="K445" s="417"/>
    </row>
    <row r="446" spans="1:11" ht="36" x14ac:dyDescent="0.2">
      <c r="A446" s="418" t="s">
        <v>1</v>
      </c>
      <c r="B446" s="418" t="s">
        <v>2</v>
      </c>
      <c r="C446" s="419" t="s">
        <v>3</v>
      </c>
      <c r="D446" s="418" t="s">
        <v>4</v>
      </c>
      <c r="E446" s="420" t="s">
        <v>5</v>
      </c>
      <c r="F446" s="421" t="s">
        <v>6</v>
      </c>
      <c r="G446" s="422" t="s">
        <v>7</v>
      </c>
      <c r="H446" s="423" t="s">
        <v>8</v>
      </c>
      <c r="I446" s="424" t="s">
        <v>9</v>
      </c>
      <c r="J446" s="424" t="s">
        <v>10</v>
      </c>
      <c r="K446" s="411" t="s">
        <v>11</v>
      </c>
    </row>
    <row r="447" spans="1:11" ht="36" x14ac:dyDescent="0.2">
      <c r="A447" s="368">
        <v>1</v>
      </c>
      <c r="B447" s="369" t="s">
        <v>417</v>
      </c>
      <c r="C447" s="370"/>
      <c r="D447" s="368" t="s">
        <v>14</v>
      </c>
      <c r="E447" s="67">
        <v>3</v>
      </c>
      <c r="F447" s="58">
        <v>0</v>
      </c>
      <c r="G447" s="599">
        <v>0.08</v>
      </c>
      <c r="H447" s="600">
        <f>F447*E447</f>
        <v>0</v>
      </c>
      <c r="I447" s="601">
        <f>ROUND((H447*G447),2)</f>
        <v>0</v>
      </c>
      <c r="J447" s="601">
        <f>H447+I447</f>
        <v>0</v>
      </c>
      <c r="K447" s="54"/>
    </row>
    <row r="448" spans="1:11" ht="36" x14ac:dyDescent="0.2">
      <c r="A448" s="368">
        <v>2</v>
      </c>
      <c r="B448" s="369" t="s">
        <v>418</v>
      </c>
      <c r="C448" s="370"/>
      <c r="D448" s="368" t="s">
        <v>14</v>
      </c>
      <c r="E448" s="67">
        <v>3</v>
      </c>
      <c r="F448" s="58">
        <v>0</v>
      </c>
      <c r="G448" s="599">
        <v>0.08</v>
      </c>
      <c r="H448" s="600">
        <f>F448*E448</f>
        <v>0</v>
      </c>
      <c r="I448" s="601">
        <f>ROUND((H448*G448),2)</f>
        <v>0</v>
      </c>
      <c r="J448" s="601">
        <f>H448+I448</f>
        <v>0</v>
      </c>
      <c r="K448" s="54"/>
    </row>
    <row r="449" spans="1:11" x14ac:dyDescent="0.2">
      <c r="A449" s="394"/>
      <c r="B449" s="395"/>
      <c r="C449" s="394"/>
      <c r="D449" s="394"/>
      <c r="E449" s="396"/>
      <c r="F449" s="77" t="s">
        <v>19</v>
      </c>
      <c r="G449" s="532"/>
      <c r="H449" s="533">
        <f>SUM(H447:H448)</f>
        <v>0</v>
      </c>
      <c r="I449" s="534">
        <f>SUM(I447:I448)</f>
        <v>0</v>
      </c>
      <c r="J449" s="534">
        <f>SUM(J447:J448)</f>
        <v>0</v>
      </c>
      <c r="K449" s="369"/>
    </row>
    <row r="450" spans="1:11" x14ac:dyDescent="0.2">
      <c r="A450" s="394"/>
      <c r="B450" s="395"/>
      <c r="C450" s="394"/>
      <c r="D450" s="394"/>
      <c r="E450" s="396"/>
      <c r="F450" s="413"/>
      <c r="G450" s="602"/>
      <c r="H450" s="597"/>
      <c r="I450" s="598"/>
      <c r="J450" s="598"/>
      <c r="K450" s="417"/>
    </row>
    <row r="451" spans="1:11" x14ac:dyDescent="0.2">
      <c r="A451" s="569"/>
      <c r="B451" s="412" t="s">
        <v>382</v>
      </c>
      <c r="C451" s="569"/>
      <c r="D451" s="569"/>
      <c r="E451" s="570"/>
      <c r="F451" s="571"/>
      <c r="G451" s="569"/>
      <c r="H451" s="571"/>
      <c r="I451" s="571"/>
      <c r="J451" s="571"/>
      <c r="K451" s="417"/>
    </row>
    <row r="452" spans="1:11" ht="36" x14ac:dyDescent="0.2">
      <c r="A452" s="418" t="s">
        <v>1</v>
      </c>
      <c r="B452" s="418" t="s">
        <v>2</v>
      </c>
      <c r="C452" s="419" t="s">
        <v>3</v>
      </c>
      <c r="D452" s="418" t="s">
        <v>4</v>
      </c>
      <c r="E452" s="420" t="s">
        <v>5</v>
      </c>
      <c r="F452" s="421" t="s">
        <v>6</v>
      </c>
      <c r="G452" s="422" t="s">
        <v>7</v>
      </c>
      <c r="H452" s="423" t="s">
        <v>8</v>
      </c>
      <c r="I452" s="424" t="s">
        <v>9</v>
      </c>
      <c r="J452" s="424" t="s">
        <v>10</v>
      </c>
      <c r="K452" s="411" t="s">
        <v>11</v>
      </c>
    </row>
    <row r="453" spans="1:11" ht="72" x14ac:dyDescent="0.2">
      <c r="A453" s="368">
        <v>1</v>
      </c>
      <c r="B453" s="369" t="s">
        <v>315</v>
      </c>
      <c r="C453" s="603"/>
      <c r="D453" s="525" t="s">
        <v>14</v>
      </c>
      <c r="E453" s="527">
        <v>60</v>
      </c>
      <c r="F453" s="475">
        <v>0</v>
      </c>
      <c r="G453" s="604">
        <v>0.08</v>
      </c>
      <c r="H453" s="605">
        <f>F453*E453</f>
        <v>0</v>
      </c>
      <c r="I453" s="606">
        <f>ROUND((H453*G453),2)</f>
        <v>0</v>
      </c>
      <c r="J453" s="606">
        <f>H453+I453</f>
        <v>0</v>
      </c>
      <c r="K453" s="607"/>
    </row>
    <row r="454" spans="1:11" x14ac:dyDescent="0.2">
      <c r="A454" s="394"/>
      <c r="B454" s="395"/>
      <c r="C454" s="394"/>
      <c r="D454" s="394"/>
      <c r="E454" s="396"/>
      <c r="F454" s="77" t="s">
        <v>110</v>
      </c>
      <c r="G454" s="532"/>
      <c r="H454" s="533">
        <f>SUM(H453:H453)</f>
        <v>0</v>
      </c>
      <c r="I454" s="534">
        <f>SUM(I453:I453)</f>
        <v>0</v>
      </c>
      <c r="J454" s="534">
        <f>SUM(J453:J453)</f>
        <v>0</v>
      </c>
      <c r="K454" s="369"/>
    </row>
    <row r="455" spans="1:11" x14ac:dyDescent="0.2">
      <c r="A455" s="394"/>
      <c r="B455" s="395"/>
      <c r="C455" s="394"/>
      <c r="D455" s="394"/>
      <c r="E455" s="396"/>
      <c r="F455" s="413"/>
      <c r="G455" s="602"/>
      <c r="H455" s="597"/>
      <c r="I455" s="598"/>
      <c r="J455" s="598"/>
      <c r="K455" s="395"/>
    </row>
    <row r="456" spans="1:11" x14ac:dyDescent="0.2">
      <c r="A456" s="569"/>
      <c r="B456" s="412" t="s">
        <v>383</v>
      </c>
      <c r="C456" s="569"/>
      <c r="D456" s="569"/>
      <c r="E456" s="570"/>
      <c r="F456" s="571"/>
      <c r="G456" s="569"/>
      <c r="H456" s="571"/>
      <c r="I456" s="571"/>
      <c r="J456" s="571"/>
      <c r="K456" s="417"/>
    </row>
    <row r="457" spans="1:11" ht="36" x14ac:dyDescent="0.2">
      <c r="A457" s="418" t="s">
        <v>1</v>
      </c>
      <c r="B457" s="418" t="s">
        <v>2</v>
      </c>
      <c r="C457" s="419" t="s">
        <v>3</v>
      </c>
      <c r="D457" s="418" t="s">
        <v>4</v>
      </c>
      <c r="E457" s="420" t="s">
        <v>5</v>
      </c>
      <c r="F457" s="421" t="s">
        <v>316</v>
      </c>
      <c r="G457" s="422" t="s">
        <v>7</v>
      </c>
      <c r="H457" s="423" t="s">
        <v>8</v>
      </c>
      <c r="I457" s="424" t="s">
        <v>9</v>
      </c>
      <c r="J457" s="424" t="s">
        <v>10</v>
      </c>
      <c r="K457" s="411" t="s">
        <v>11</v>
      </c>
    </row>
    <row r="458" spans="1:11" ht="72" x14ac:dyDescent="0.2">
      <c r="A458" s="525">
        <v>1</v>
      </c>
      <c r="B458" s="526" t="s">
        <v>317</v>
      </c>
      <c r="C458" s="525"/>
      <c r="D458" s="525" t="s">
        <v>92</v>
      </c>
      <c r="E458" s="527">
        <v>60</v>
      </c>
      <c r="F458" s="528">
        <v>0</v>
      </c>
      <c r="G458" s="429">
        <v>0.08</v>
      </c>
      <c r="H458" s="529">
        <f>F458*E458</f>
        <v>0</v>
      </c>
      <c r="I458" s="530">
        <f>ROUND((H458*G458),2)</f>
        <v>0</v>
      </c>
      <c r="J458" s="530">
        <f>H458+I458</f>
        <v>0</v>
      </c>
      <c r="K458" s="531">
        <v>2</v>
      </c>
    </row>
    <row r="459" spans="1:11" x14ac:dyDescent="0.2">
      <c r="A459" s="525">
        <v>2</v>
      </c>
      <c r="B459" s="526" t="s">
        <v>318</v>
      </c>
      <c r="C459" s="525"/>
      <c r="D459" s="525" t="s">
        <v>92</v>
      </c>
      <c r="E459" s="527">
        <v>130</v>
      </c>
      <c r="F459" s="528">
        <v>0</v>
      </c>
      <c r="G459" s="429">
        <v>0.08</v>
      </c>
      <c r="H459" s="529">
        <f>F459*E459</f>
        <v>0</v>
      </c>
      <c r="I459" s="530">
        <f>ROUND((H459*G459),2)</f>
        <v>0</v>
      </c>
      <c r="J459" s="530">
        <f>H459+I459</f>
        <v>0</v>
      </c>
      <c r="K459" s="531">
        <v>2</v>
      </c>
    </row>
    <row r="460" spans="1:11" x14ac:dyDescent="0.2">
      <c r="A460" s="525">
        <v>3</v>
      </c>
      <c r="B460" s="526" t="s">
        <v>319</v>
      </c>
      <c r="C460" s="525"/>
      <c r="D460" s="525" t="s">
        <v>92</v>
      </c>
      <c r="E460" s="527">
        <v>40</v>
      </c>
      <c r="F460" s="528">
        <v>0</v>
      </c>
      <c r="G460" s="429">
        <v>0.08</v>
      </c>
      <c r="H460" s="529">
        <f>F460*E460</f>
        <v>0</v>
      </c>
      <c r="I460" s="530">
        <f>ROUND((H460*G460),2)</f>
        <v>0</v>
      </c>
      <c r="J460" s="530">
        <f>H460+I460</f>
        <v>0</v>
      </c>
      <c r="K460" s="531">
        <v>2</v>
      </c>
    </row>
    <row r="461" spans="1:11" x14ac:dyDescent="0.2">
      <c r="A461" s="394"/>
      <c r="B461" s="395"/>
      <c r="C461" s="394"/>
      <c r="D461" s="394"/>
      <c r="E461" s="396"/>
      <c r="F461" s="77" t="s">
        <v>110</v>
      </c>
      <c r="G461" s="532"/>
      <c r="H461" s="533">
        <f>SUM(H458:H460)</f>
        <v>0</v>
      </c>
      <c r="I461" s="534">
        <f>SUM(I458:I460)</f>
        <v>0</v>
      </c>
      <c r="J461" s="534">
        <f>SUM(J458:J460)</f>
        <v>0</v>
      </c>
      <c r="K461" s="395"/>
    </row>
    <row r="462" spans="1:11" x14ac:dyDescent="0.2">
      <c r="A462" s="394"/>
      <c r="B462" s="395"/>
      <c r="C462" s="394"/>
      <c r="D462" s="394"/>
      <c r="E462" s="396"/>
      <c r="F462" s="413"/>
      <c r="G462" s="602"/>
      <c r="H462" s="597"/>
      <c r="I462" s="598"/>
      <c r="J462" s="598"/>
      <c r="K462" s="395"/>
    </row>
    <row r="463" spans="1:11" x14ac:dyDescent="0.2">
      <c r="A463" s="569"/>
      <c r="B463" s="412" t="s">
        <v>384</v>
      </c>
      <c r="C463" s="569"/>
      <c r="D463" s="569"/>
      <c r="E463" s="570"/>
      <c r="F463" s="571"/>
      <c r="G463" s="569"/>
      <c r="H463" s="571"/>
      <c r="I463" s="571"/>
      <c r="J463" s="571"/>
      <c r="K463" s="417"/>
    </row>
    <row r="464" spans="1:11" ht="36" x14ac:dyDescent="0.2">
      <c r="A464" s="418" t="s">
        <v>1</v>
      </c>
      <c r="B464" s="418" t="s">
        <v>2</v>
      </c>
      <c r="C464" s="419" t="s">
        <v>3</v>
      </c>
      <c r="D464" s="418" t="s">
        <v>4</v>
      </c>
      <c r="E464" s="420" t="s">
        <v>5</v>
      </c>
      <c r="F464" s="421" t="s">
        <v>6</v>
      </c>
      <c r="G464" s="422" t="s">
        <v>7</v>
      </c>
      <c r="H464" s="423" t="s">
        <v>8</v>
      </c>
      <c r="I464" s="424" t="s">
        <v>9</v>
      </c>
      <c r="J464" s="424" t="s">
        <v>10</v>
      </c>
      <c r="K464" s="411" t="s">
        <v>11</v>
      </c>
    </row>
    <row r="465" spans="1:11" ht="84" x14ac:dyDescent="0.2">
      <c r="A465" s="368">
        <v>1</v>
      </c>
      <c r="B465" s="498" t="s">
        <v>320</v>
      </c>
      <c r="C465" s="603"/>
      <c r="D465" s="525" t="s">
        <v>14</v>
      </c>
      <c r="E465" s="527">
        <v>800</v>
      </c>
      <c r="F465" s="608">
        <v>0</v>
      </c>
      <c r="G465" s="429">
        <v>0.08</v>
      </c>
      <c r="H465" s="373">
        <f>F465*E465</f>
        <v>0</v>
      </c>
      <c r="I465" s="374">
        <f>ROUND((H465*G465),2)</f>
        <v>0</v>
      </c>
      <c r="J465" s="374">
        <f>H465+I465</f>
        <v>0</v>
      </c>
      <c r="K465" s="369"/>
    </row>
    <row r="466" spans="1:11" x14ac:dyDescent="0.2">
      <c r="A466" s="569"/>
      <c r="B466" s="417"/>
      <c r="C466" s="569"/>
      <c r="D466" s="569"/>
      <c r="E466" s="570"/>
      <c r="F466" s="77" t="s">
        <v>110</v>
      </c>
      <c r="G466" s="496"/>
      <c r="H466" s="285">
        <f>SUM(H465)</f>
        <v>0</v>
      </c>
      <c r="I466" s="285">
        <f>SUM(I465)</f>
        <v>0</v>
      </c>
      <c r="J466" s="285">
        <f>SUM(J465)</f>
        <v>0</v>
      </c>
      <c r="K466" s="369"/>
    </row>
    <row r="467" spans="1:11" x14ac:dyDescent="0.2">
      <c r="A467" s="569"/>
      <c r="B467" s="417"/>
      <c r="C467" s="569"/>
      <c r="D467" s="569"/>
      <c r="E467" s="570"/>
      <c r="F467" s="413"/>
      <c r="G467" s="569"/>
      <c r="H467" s="609"/>
      <c r="I467" s="609"/>
      <c r="J467" s="609"/>
      <c r="K467" s="417"/>
    </row>
    <row r="468" spans="1:11" x14ac:dyDescent="0.2">
      <c r="A468" s="569"/>
      <c r="B468" s="412" t="s">
        <v>385</v>
      </c>
      <c r="C468" s="569"/>
      <c r="D468" s="569"/>
      <c r="E468" s="570"/>
      <c r="F468" s="571"/>
      <c r="G468" s="569"/>
      <c r="H468" s="571"/>
      <c r="I468" s="571"/>
      <c r="J468" s="571"/>
      <c r="K468" s="417"/>
    </row>
    <row r="469" spans="1:11" ht="36" x14ac:dyDescent="0.2">
      <c r="A469" s="418" t="s">
        <v>1</v>
      </c>
      <c r="B469" s="418" t="s">
        <v>2</v>
      </c>
      <c r="C469" s="419" t="s">
        <v>3</v>
      </c>
      <c r="D469" s="418" t="s">
        <v>4</v>
      </c>
      <c r="E469" s="420" t="s">
        <v>5</v>
      </c>
      <c r="F469" s="421" t="s">
        <v>6</v>
      </c>
      <c r="G469" s="422" t="s">
        <v>7</v>
      </c>
      <c r="H469" s="423" t="s">
        <v>8</v>
      </c>
      <c r="I469" s="424" t="s">
        <v>9</v>
      </c>
      <c r="J469" s="424" t="s">
        <v>10</v>
      </c>
      <c r="K469" s="411" t="s">
        <v>11</v>
      </c>
    </row>
    <row r="470" spans="1:11" ht="48" x14ac:dyDescent="0.2">
      <c r="A470" s="368">
        <v>1</v>
      </c>
      <c r="B470" s="369" t="s">
        <v>321</v>
      </c>
      <c r="C470" s="370"/>
      <c r="D470" s="368" t="s">
        <v>297</v>
      </c>
      <c r="E470" s="67">
        <v>50</v>
      </c>
      <c r="F470" s="371">
        <v>0</v>
      </c>
      <c r="G470" s="429">
        <v>0.08</v>
      </c>
      <c r="H470" s="373">
        <f>F470*E470</f>
        <v>0</v>
      </c>
      <c r="I470" s="374">
        <f>ROUND((H470*G470),2)</f>
        <v>0</v>
      </c>
      <c r="J470" s="374">
        <f>H470+I470</f>
        <v>0</v>
      </c>
      <c r="K470" s="54">
        <v>1</v>
      </c>
    </row>
    <row r="471" spans="1:11" ht="48" x14ac:dyDescent="0.2">
      <c r="A471" s="368">
        <v>2</v>
      </c>
      <c r="B471" s="369" t="s">
        <v>322</v>
      </c>
      <c r="C471" s="370"/>
      <c r="D471" s="368" t="s">
        <v>297</v>
      </c>
      <c r="E471" s="67">
        <v>20</v>
      </c>
      <c r="F471" s="371">
        <v>0</v>
      </c>
      <c r="G471" s="429">
        <v>0.08</v>
      </c>
      <c r="H471" s="373">
        <f>F471*E471</f>
        <v>0</v>
      </c>
      <c r="I471" s="374">
        <f>ROUND((H471*G471),2)</f>
        <v>0</v>
      </c>
      <c r="J471" s="374">
        <f>H471+I471</f>
        <v>0</v>
      </c>
      <c r="K471" s="54"/>
    </row>
    <row r="472" spans="1:11" x14ac:dyDescent="0.2">
      <c r="A472" s="569"/>
      <c r="B472" s="417"/>
      <c r="C472" s="569"/>
      <c r="D472" s="569"/>
      <c r="E472" s="570"/>
      <c r="F472" s="389" t="s">
        <v>110</v>
      </c>
      <c r="G472" s="496"/>
      <c r="H472" s="285">
        <f>SUM(H470:H471)</f>
        <v>0</v>
      </c>
      <c r="I472" s="285">
        <f>SUM(I470:I471)</f>
        <v>0</v>
      </c>
      <c r="J472" s="285">
        <f>SUM(J470:J471)</f>
        <v>0</v>
      </c>
      <c r="K472" s="369"/>
    </row>
    <row r="473" spans="1:11" x14ac:dyDescent="0.2">
      <c r="B473" s="4"/>
      <c r="F473" s="284"/>
      <c r="H473" s="351"/>
      <c r="I473" s="351"/>
      <c r="J473" s="351"/>
    </row>
    <row r="474" spans="1:11" x14ac:dyDescent="0.2">
      <c r="A474" s="121"/>
      <c r="B474" s="435" t="s">
        <v>386</v>
      </c>
      <c r="C474" s="121"/>
      <c r="D474" s="121"/>
      <c r="E474" s="123"/>
      <c r="F474" s="627"/>
      <c r="G474" s="121"/>
      <c r="H474" s="627"/>
      <c r="I474" s="627"/>
      <c r="J474" s="627"/>
    </row>
    <row r="475" spans="1:11" ht="36" x14ac:dyDescent="0.2">
      <c r="A475" s="439" t="s">
        <v>1</v>
      </c>
      <c r="B475" s="439" t="s">
        <v>2</v>
      </c>
      <c r="C475" s="440" t="s">
        <v>3</v>
      </c>
      <c r="D475" s="439" t="s">
        <v>4</v>
      </c>
      <c r="E475" s="441" t="s">
        <v>5</v>
      </c>
      <c r="F475" s="442" t="s">
        <v>6</v>
      </c>
      <c r="G475" s="443" t="s">
        <v>7</v>
      </c>
      <c r="H475" s="444" t="s">
        <v>8</v>
      </c>
      <c r="I475" s="445" t="s">
        <v>9</v>
      </c>
      <c r="J475" s="445" t="s">
        <v>10</v>
      </c>
      <c r="K475" s="24" t="s">
        <v>11</v>
      </c>
    </row>
    <row r="476" spans="1:11" x14ac:dyDescent="0.2">
      <c r="A476" s="140">
        <v>1</v>
      </c>
      <c r="B476" s="124" t="s">
        <v>323</v>
      </c>
      <c r="C476" s="140"/>
      <c r="D476" s="143" t="s">
        <v>14</v>
      </c>
      <c r="E476" s="144">
        <v>300</v>
      </c>
      <c r="F476" s="355">
        <v>0</v>
      </c>
      <c r="G476" s="344">
        <v>0.08</v>
      </c>
      <c r="H476" s="345">
        <f>F476*E476</f>
        <v>0</v>
      </c>
      <c r="I476" s="346">
        <f>ROUND((H476*G476),2)</f>
        <v>0</v>
      </c>
      <c r="J476" s="346">
        <f>H476+I476</f>
        <v>0</v>
      </c>
      <c r="K476" s="165"/>
    </row>
    <row r="477" spans="1:11" ht="24" x14ac:dyDescent="0.2">
      <c r="A477" s="140">
        <v>2</v>
      </c>
      <c r="B477" s="124" t="s">
        <v>324</v>
      </c>
      <c r="C477" s="140"/>
      <c r="D477" s="143" t="s">
        <v>14</v>
      </c>
      <c r="E477" s="144">
        <v>200</v>
      </c>
      <c r="F477" s="355">
        <v>0</v>
      </c>
      <c r="G477" s="344">
        <v>0.08</v>
      </c>
      <c r="H477" s="345">
        <f>F477*E477</f>
        <v>0</v>
      </c>
      <c r="I477" s="346">
        <f>ROUND((H477*G477),2)</f>
        <v>0</v>
      </c>
      <c r="J477" s="346">
        <f>H477+I477</f>
        <v>0</v>
      </c>
      <c r="K477" s="165"/>
    </row>
    <row r="478" spans="1:11" x14ac:dyDescent="0.2">
      <c r="A478" s="121"/>
      <c r="B478" s="438"/>
      <c r="C478" s="121"/>
      <c r="D478" s="121"/>
      <c r="E478" s="123"/>
      <c r="F478" s="382" t="s">
        <v>110</v>
      </c>
      <c r="H478" s="446">
        <f>SUM(H476)</f>
        <v>0</v>
      </c>
      <c r="I478" s="446">
        <f>SUM(I476)</f>
        <v>0</v>
      </c>
      <c r="J478" s="446">
        <f>SUM(J476)</f>
        <v>0</v>
      </c>
      <c r="K478" s="165"/>
    </row>
    <row r="479" spans="1:11" x14ac:dyDescent="0.2">
      <c r="B479" s="4"/>
      <c r="F479" s="284"/>
      <c r="H479" s="351"/>
      <c r="I479" s="351"/>
      <c r="J479" s="351"/>
    </row>
    <row r="480" spans="1:11" x14ac:dyDescent="0.2">
      <c r="A480" s="121"/>
      <c r="B480" s="435" t="s">
        <v>387</v>
      </c>
      <c r="C480" s="121"/>
      <c r="D480" s="121"/>
      <c r="E480" s="123"/>
      <c r="F480" s="436"/>
      <c r="G480" s="121"/>
      <c r="H480" s="437"/>
      <c r="I480" s="437"/>
      <c r="J480" s="437"/>
      <c r="K480" s="438"/>
    </row>
    <row r="481" spans="1:11" ht="36" x14ac:dyDescent="0.2">
      <c r="A481" s="439" t="s">
        <v>1</v>
      </c>
      <c r="B481" s="439" t="s">
        <v>2</v>
      </c>
      <c r="C481" s="440" t="s">
        <v>3</v>
      </c>
      <c r="D481" s="439" t="s">
        <v>4</v>
      </c>
      <c r="E481" s="441" t="s">
        <v>5</v>
      </c>
      <c r="F481" s="442" t="s">
        <v>6</v>
      </c>
      <c r="G481" s="443" t="s">
        <v>7</v>
      </c>
      <c r="H481" s="444" t="s">
        <v>8</v>
      </c>
      <c r="I481" s="445" t="s">
        <v>9</v>
      </c>
      <c r="J481" s="445" t="s">
        <v>10</v>
      </c>
      <c r="K481" s="24" t="s">
        <v>11</v>
      </c>
    </row>
    <row r="482" spans="1:11" ht="36" x14ac:dyDescent="0.2">
      <c r="A482" s="140">
        <v>1</v>
      </c>
      <c r="B482" s="124" t="s">
        <v>325</v>
      </c>
      <c r="C482" s="140"/>
      <c r="D482" s="140" t="s">
        <v>326</v>
      </c>
      <c r="E482" s="102">
        <v>24</v>
      </c>
      <c r="F482" s="355">
        <v>0</v>
      </c>
      <c r="G482" s="344">
        <v>0.08</v>
      </c>
      <c r="H482" s="356">
        <f t="shared" ref="H482:H488" si="69">F482*E482</f>
        <v>0</v>
      </c>
      <c r="I482" s="357">
        <f t="shared" ref="I482:I488" si="70">ROUND((H482*G482),2)</f>
        <v>0</v>
      </c>
      <c r="J482" s="357">
        <f t="shared" ref="J482:J488" si="71">H482+I482</f>
        <v>0</v>
      </c>
      <c r="K482" s="124"/>
    </row>
    <row r="483" spans="1:11" ht="36" x14ac:dyDescent="0.2">
      <c r="A483" s="140">
        <v>2</v>
      </c>
      <c r="B483" s="124" t="s">
        <v>327</v>
      </c>
      <c r="C483" s="140"/>
      <c r="D483" s="140" t="s">
        <v>326</v>
      </c>
      <c r="E483" s="102">
        <v>12</v>
      </c>
      <c r="F483" s="355">
        <v>0</v>
      </c>
      <c r="G483" s="344">
        <v>0.08</v>
      </c>
      <c r="H483" s="356">
        <f t="shared" si="69"/>
        <v>0</v>
      </c>
      <c r="I483" s="357">
        <f t="shared" si="70"/>
        <v>0</v>
      </c>
      <c r="J483" s="357">
        <f t="shared" si="71"/>
        <v>0</v>
      </c>
      <c r="K483" s="124"/>
    </row>
    <row r="484" spans="1:11" ht="24" x14ac:dyDescent="0.2">
      <c r="A484" s="140">
        <v>3</v>
      </c>
      <c r="B484" s="124" t="s">
        <v>328</v>
      </c>
      <c r="C484" s="140"/>
      <c r="D484" s="140" t="s">
        <v>326</v>
      </c>
      <c r="E484" s="102">
        <v>10</v>
      </c>
      <c r="F484" s="355">
        <v>0</v>
      </c>
      <c r="G484" s="344">
        <v>0.08</v>
      </c>
      <c r="H484" s="356">
        <f t="shared" si="69"/>
        <v>0</v>
      </c>
      <c r="I484" s="357">
        <f t="shared" si="70"/>
        <v>0</v>
      </c>
      <c r="J484" s="357">
        <f t="shared" si="71"/>
        <v>0</v>
      </c>
      <c r="K484" s="124"/>
    </row>
    <row r="485" spans="1:11" ht="24" x14ac:dyDescent="0.2">
      <c r="A485" s="140">
        <v>4</v>
      </c>
      <c r="B485" s="124" t="s">
        <v>329</v>
      </c>
      <c r="C485" s="140"/>
      <c r="D485" s="140" t="s">
        <v>326</v>
      </c>
      <c r="E485" s="102">
        <v>10</v>
      </c>
      <c r="F485" s="355">
        <v>0</v>
      </c>
      <c r="G485" s="344">
        <v>0.08</v>
      </c>
      <c r="H485" s="356">
        <f t="shared" si="69"/>
        <v>0</v>
      </c>
      <c r="I485" s="357">
        <f t="shared" si="70"/>
        <v>0</v>
      </c>
      <c r="J485" s="357">
        <f t="shared" si="71"/>
        <v>0</v>
      </c>
      <c r="K485" s="124"/>
    </row>
    <row r="486" spans="1:11" ht="24" x14ac:dyDescent="0.2">
      <c r="A486" s="140">
        <v>5</v>
      </c>
      <c r="B486" s="124" t="s">
        <v>330</v>
      </c>
      <c r="C486" s="140"/>
      <c r="D486" s="140" t="s">
        <v>326</v>
      </c>
      <c r="E486" s="102">
        <v>10</v>
      </c>
      <c r="F486" s="355">
        <v>0</v>
      </c>
      <c r="G486" s="344">
        <v>0.08</v>
      </c>
      <c r="H486" s="356">
        <f t="shared" si="69"/>
        <v>0</v>
      </c>
      <c r="I486" s="357">
        <f t="shared" si="70"/>
        <v>0</v>
      </c>
      <c r="J486" s="357">
        <f t="shared" si="71"/>
        <v>0</v>
      </c>
      <c r="K486" s="124"/>
    </row>
    <row r="487" spans="1:11" x14ac:dyDescent="0.2">
      <c r="A487" s="140">
        <v>6</v>
      </c>
      <c r="B487" s="124" t="s">
        <v>331</v>
      </c>
      <c r="C487" s="140"/>
      <c r="D487" s="140" t="s">
        <v>326</v>
      </c>
      <c r="E487" s="102">
        <v>24</v>
      </c>
      <c r="F487" s="355">
        <v>0</v>
      </c>
      <c r="G487" s="344">
        <v>0.08</v>
      </c>
      <c r="H487" s="356">
        <f t="shared" si="69"/>
        <v>0</v>
      </c>
      <c r="I487" s="357">
        <f t="shared" si="70"/>
        <v>0</v>
      </c>
      <c r="J487" s="357">
        <f t="shared" si="71"/>
        <v>0</v>
      </c>
      <c r="K487" s="124"/>
    </row>
    <row r="488" spans="1:11" x14ac:dyDescent="0.2">
      <c r="A488" s="140">
        <v>7</v>
      </c>
      <c r="B488" s="124" t="s">
        <v>332</v>
      </c>
      <c r="C488" s="140"/>
      <c r="D488" s="140" t="s">
        <v>326</v>
      </c>
      <c r="E488" s="102">
        <v>24</v>
      </c>
      <c r="F488" s="355">
        <v>0</v>
      </c>
      <c r="G488" s="344">
        <v>0.08</v>
      </c>
      <c r="H488" s="356">
        <f t="shared" si="69"/>
        <v>0</v>
      </c>
      <c r="I488" s="357">
        <f t="shared" si="70"/>
        <v>0</v>
      </c>
      <c r="J488" s="357">
        <f t="shared" si="71"/>
        <v>0</v>
      </c>
      <c r="K488" s="124"/>
    </row>
    <row r="489" spans="1:11" x14ac:dyDescent="0.2">
      <c r="A489" s="122"/>
      <c r="B489" s="380"/>
      <c r="C489" s="122"/>
      <c r="D489" s="122"/>
      <c r="E489" s="381"/>
      <c r="F489" s="382" t="s">
        <v>110</v>
      </c>
      <c r="G489" s="383"/>
      <c r="H489" s="384">
        <f>SUM(H482:H488)</f>
        <v>0</v>
      </c>
      <c r="I489" s="385">
        <f>SUM(I482:I488)</f>
        <v>0</v>
      </c>
      <c r="J489" s="385">
        <f>SUM(J482:J488)</f>
        <v>0</v>
      </c>
      <c r="K489" s="124"/>
    </row>
    <row r="490" spans="1:11" x14ac:dyDescent="0.2">
      <c r="A490" s="121"/>
      <c r="B490" s="435"/>
      <c r="C490" s="121"/>
      <c r="D490" s="121"/>
      <c r="E490" s="123"/>
      <c r="F490" s="436"/>
      <c r="G490" s="121"/>
      <c r="H490" s="437"/>
      <c r="I490" s="437"/>
      <c r="J490" s="437"/>
      <c r="K490" s="438"/>
    </row>
    <row r="491" spans="1:11" x14ac:dyDescent="0.2">
      <c r="A491" s="122"/>
      <c r="B491" s="408" t="s">
        <v>388</v>
      </c>
      <c r="C491" s="122"/>
      <c r="D491" s="122"/>
      <c r="E491" s="381"/>
      <c r="F491" s="436"/>
      <c r="G491" s="122"/>
      <c r="H491" s="437"/>
      <c r="I491" s="437"/>
      <c r="J491" s="437"/>
      <c r="K491" s="380"/>
    </row>
    <row r="492" spans="1:11" ht="36" x14ac:dyDescent="0.2">
      <c r="A492" s="439" t="s">
        <v>1</v>
      </c>
      <c r="B492" s="439" t="s">
        <v>2</v>
      </c>
      <c r="C492" s="440" t="s">
        <v>3</v>
      </c>
      <c r="D492" s="439" t="s">
        <v>4</v>
      </c>
      <c r="E492" s="441" t="s">
        <v>5</v>
      </c>
      <c r="F492" s="442" t="s">
        <v>6</v>
      </c>
      <c r="G492" s="443" t="s">
        <v>7</v>
      </c>
      <c r="H492" s="444" t="s">
        <v>8</v>
      </c>
      <c r="I492" s="445" t="s">
        <v>9</v>
      </c>
      <c r="J492" s="445" t="s">
        <v>10</v>
      </c>
      <c r="K492" s="24" t="s">
        <v>11</v>
      </c>
    </row>
    <row r="493" spans="1:11" ht="24" x14ac:dyDescent="0.2">
      <c r="A493" s="140">
        <v>1</v>
      </c>
      <c r="B493" s="124" t="s">
        <v>333</v>
      </c>
      <c r="C493" s="142"/>
      <c r="D493" s="143" t="s">
        <v>14</v>
      </c>
      <c r="E493" s="144">
        <v>50</v>
      </c>
      <c r="F493" s="355">
        <v>0</v>
      </c>
      <c r="G493" s="344">
        <v>0.08</v>
      </c>
      <c r="H493" s="356">
        <f>F493*E493</f>
        <v>0</v>
      </c>
      <c r="I493" s="357">
        <f>ROUND((H493*G493),2)</f>
        <v>0</v>
      </c>
      <c r="J493" s="357">
        <f>H493+I493</f>
        <v>0</v>
      </c>
      <c r="K493" s="358"/>
    </row>
    <row r="494" spans="1:11" x14ac:dyDescent="0.2">
      <c r="A494" s="140"/>
      <c r="B494" s="124"/>
      <c r="C494" s="140"/>
      <c r="D494" s="143"/>
      <c r="E494" s="144"/>
      <c r="F494" s="97" t="s">
        <v>110</v>
      </c>
      <c r="G494" s="404"/>
      <c r="H494" s="384">
        <f>SUM(H493:H493)</f>
        <v>0</v>
      </c>
      <c r="I494" s="385">
        <f>SUM(I493:I493)</f>
        <v>0</v>
      </c>
      <c r="J494" s="385">
        <f>SUM(J493:J493)</f>
        <v>0</v>
      </c>
      <c r="K494" s="358"/>
    </row>
    <row r="495" spans="1:11" x14ac:dyDescent="0.2">
      <c r="A495" s="125"/>
      <c r="B495" s="81"/>
      <c r="C495" s="125"/>
      <c r="D495" s="125"/>
      <c r="E495" s="158"/>
      <c r="F495" s="284"/>
      <c r="G495" s="352"/>
      <c r="H495" s="359"/>
      <c r="I495" s="360"/>
      <c r="J495" s="360"/>
      <c r="K495" s="81"/>
    </row>
    <row r="496" spans="1:11" x14ac:dyDescent="0.2">
      <c r="A496" s="394"/>
      <c r="B496" s="412" t="s">
        <v>389</v>
      </c>
      <c r="C496" s="394"/>
      <c r="D496" s="394"/>
      <c r="E496" s="396"/>
      <c r="F496" s="413"/>
      <c r="G496" s="414"/>
      <c r="H496" s="415"/>
      <c r="I496" s="416"/>
      <c r="J496" s="416"/>
      <c r="K496" s="417"/>
    </row>
    <row r="497" spans="1:11" ht="36" x14ac:dyDescent="0.2">
      <c r="A497" s="418" t="s">
        <v>1</v>
      </c>
      <c r="B497" s="418" t="s">
        <v>2</v>
      </c>
      <c r="C497" s="419" t="s">
        <v>3</v>
      </c>
      <c r="D497" s="418" t="s">
        <v>4</v>
      </c>
      <c r="E497" s="420" t="s">
        <v>5</v>
      </c>
      <c r="F497" s="421" t="s">
        <v>6</v>
      </c>
      <c r="G497" s="422" t="s">
        <v>7</v>
      </c>
      <c r="H497" s="423" t="s">
        <v>8</v>
      </c>
      <c r="I497" s="424" t="s">
        <v>9</v>
      </c>
      <c r="J497" s="424" t="s">
        <v>10</v>
      </c>
      <c r="K497" s="411" t="s">
        <v>11</v>
      </c>
    </row>
    <row r="498" spans="1:11" ht="60" x14ac:dyDescent="0.2">
      <c r="A498" s="368">
        <v>1</v>
      </c>
      <c r="B498" s="369" t="s">
        <v>334</v>
      </c>
      <c r="C498" s="370"/>
      <c r="D498" s="368" t="s">
        <v>14</v>
      </c>
      <c r="E498" s="67">
        <v>10</v>
      </c>
      <c r="F498" s="371">
        <v>0</v>
      </c>
      <c r="G498" s="425">
        <v>0.08</v>
      </c>
      <c r="H498" s="373">
        <f>F498*E498</f>
        <v>0</v>
      </c>
      <c r="I498" s="374">
        <f>ROUND((H498*G498),2)</f>
        <v>0</v>
      </c>
      <c r="J498" s="374">
        <f>H498+I498</f>
        <v>0</v>
      </c>
      <c r="K498" s="426"/>
    </row>
    <row r="499" spans="1:11" x14ac:dyDescent="0.2">
      <c r="A499" s="394"/>
      <c r="B499" s="395"/>
      <c r="C499" s="394"/>
      <c r="D499" s="394"/>
      <c r="E499" s="396"/>
      <c r="F499" s="389" t="s">
        <v>110</v>
      </c>
      <c r="G499" s="434"/>
      <c r="H499" s="391">
        <f>SUM(H498)</f>
        <v>0</v>
      </c>
      <c r="I499" s="392">
        <f>SUM(I498)</f>
        <v>0</v>
      </c>
      <c r="J499" s="392">
        <f>SUM(J498)</f>
        <v>0</v>
      </c>
      <c r="K499" s="395"/>
    </row>
    <row r="500" spans="1:11" x14ac:dyDescent="0.2">
      <c r="A500" s="394"/>
      <c r="B500" s="395"/>
      <c r="C500" s="394"/>
      <c r="D500" s="394"/>
      <c r="E500" s="396"/>
      <c r="F500" s="413"/>
      <c r="G500" s="414"/>
      <c r="H500" s="415"/>
      <c r="I500" s="416"/>
      <c r="J500" s="416"/>
      <c r="K500" s="417"/>
    </row>
    <row r="501" spans="1:11" x14ac:dyDescent="0.2">
      <c r="A501" s="394"/>
      <c r="B501" s="412" t="s">
        <v>390</v>
      </c>
      <c r="C501" s="394"/>
      <c r="D501" s="394"/>
      <c r="E501" s="396"/>
      <c r="F501" s="413"/>
      <c r="G501" s="414"/>
      <c r="H501" s="415"/>
      <c r="I501" s="416"/>
      <c r="J501" s="416"/>
      <c r="K501" s="417"/>
    </row>
    <row r="502" spans="1:11" ht="36" x14ac:dyDescent="0.2">
      <c r="A502" s="418" t="s">
        <v>1</v>
      </c>
      <c r="B502" s="418" t="s">
        <v>2</v>
      </c>
      <c r="C502" s="419" t="s">
        <v>3</v>
      </c>
      <c r="D502" s="418" t="s">
        <v>4</v>
      </c>
      <c r="E502" s="420" t="s">
        <v>5</v>
      </c>
      <c r="F502" s="421" t="s">
        <v>6</v>
      </c>
      <c r="G502" s="422" t="s">
        <v>7</v>
      </c>
      <c r="H502" s="423" t="s">
        <v>8</v>
      </c>
      <c r="I502" s="424" t="s">
        <v>9</v>
      </c>
      <c r="J502" s="424" t="s">
        <v>10</v>
      </c>
      <c r="K502" s="411" t="s">
        <v>11</v>
      </c>
    </row>
    <row r="503" spans="1:11" x14ac:dyDescent="0.2">
      <c r="A503" s="370">
        <v>1</v>
      </c>
      <c r="B503" s="427" t="s">
        <v>335</v>
      </c>
      <c r="C503" s="370"/>
      <c r="D503" s="370" t="s">
        <v>14</v>
      </c>
      <c r="E503" s="428">
        <v>10</v>
      </c>
      <c r="F503" s="371">
        <v>0</v>
      </c>
      <c r="G503" s="429">
        <v>0.08</v>
      </c>
      <c r="H503" s="373">
        <f>F503*E503</f>
        <v>0</v>
      </c>
      <c r="I503" s="374">
        <f>ROUND((H503*G503),2)</f>
        <v>0</v>
      </c>
      <c r="J503" s="374">
        <f>H503+I503</f>
        <v>0</v>
      </c>
      <c r="K503" s="369"/>
    </row>
    <row r="504" spans="1:11" x14ac:dyDescent="0.2">
      <c r="A504" s="394"/>
      <c r="B504" s="365"/>
      <c r="C504" s="394"/>
      <c r="D504" s="394"/>
      <c r="E504" s="396"/>
      <c r="F504" s="389" t="s">
        <v>110</v>
      </c>
      <c r="G504" s="434"/>
      <c r="H504" s="391">
        <f>SUM(H503:H503)</f>
        <v>0</v>
      </c>
      <c r="I504" s="392">
        <f>SUM(I503:I503)</f>
        <v>0</v>
      </c>
      <c r="J504" s="392">
        <f>SUM(J503:J503)</f>
        <v>0</v>
      </c>
      <c r="K504" s="369"/>
    </row>
    <row r="505" spans="1:11" x14ac:dyDescent="0.2">
      <c r="A505" s="394"/>
      <c r="B505" s="365"/>
      <c r="C505" s="394"/>
      <c r="D505" s="394"/>
      <c r="E505" s="396"/>
      <c r="F505" s="413"/>
      <c r="G505" s="414"/>
      <c r="H505" s="430"/>
      <c r="I505" s="431"/>
      <c r="J505" s="431"/>
      <c r="K505" s="395"/>
    </row>
    <row r="506" spans="1:11" x14ac:dyDescent="0.2">
      <c r="A506" s="394"/>
      <c r="B506" s="412" t="s">
        <v>391</v>
      </c>
      <c r="C506" s="394"/>
      <c r="D506" s="394"/>
      <c r="E506" s="396"/>
      <c r="F506" s="413"/>
      <c r="G506" s="414"/>
      <c r="H506" s="415"/>
      <c r="I506" s="416"/>
      <c r="J506" s="416"/>
      <c r="K506" s="417"/>
    </row>
    <row r="507" spans="1:11" ht="36" x14ac:dyDescent="0.2">
      <c r="A507" s="418" t="s">
        <v>1</v>
      </c>
      <c r="B507" s="418" t="s">
        <v>2</v>
      </c>
      <c r="C507" s="419" t="s">
        <v>3</v>
      </c>
      <c r="D507" s="418" t="s">
        <v>4</v>
      </c>
      <c r="E507" s="420" t="s">
        <v>5</v>
      </c>
      <c r="F507" s="421" t="s">
        <v>6</v>
      </c>
      <c r="G507" s="422" t="s">
        <v>7</v>
      </c>
      <c r="H507" s="423" t="s">
        <v>8</v>
      </c>
      <c r="I507" s="424" t="s">
        <v>9</v>
      </c>
      <c r="J507" s="424" t="s">
        <v>10</v>
      </c>
      <c r="K507" s="411" t="s">
        <v>11</v>
      </c>
    </row>
    <row r="508" spans="1:11" ht="24" x14ac:dyDescent="0.2">
      <c r="A508" s="370">
        <v>1</v>
      </c>
      <c r="B508" s="427" t="s">
        <v>368</v>
      </c>
      <c r="C508" s="370"/>
      <c r="D508" s="370" t="s">
        <v>14</v>
      </c>
      <c r="E508" s="428">
        <v>10</v>
      </c>
      <c r="F508" s="371">
        <v>0</v>
      </c>
      <c r="G508" s="429">
        <v>0.08</v>
      </c>
      <c r="H508" s="432">
        <f>F508*E508</f>
        <v>0</v>
      </c>
      <c r="I508" s="433">
        <f>ROUND((H508*G508),2)</f>
        <v>0</v>
      </c>
      <c r="J508" s="433">
        <f>H508+I508</f>
        <v>0</v>
      </c>
      <c r="K508" s="369"/>
    </row>
    <row r="509" spans="1:11" x14ac:dyDescent="0.2">
      <c r="A509" s="394"/>
      <c r="B509" s="365"/>
      <c r="C509" s="394"/>
      <c r="D509" s="394"/>
      <c r="E509" s="396"/>
      <c r="F509" s="389" t="s">
        <v>110</v>
      </c>
      <c r="G509" s="434"/>
      <c r="H509" s="391">
        <f>SUM(H508:H508)</f>
        <v>0</v>
      </c>
      <c r="I509" s="392">
        <f>SUM(I508:I508)</f>
        <v>0</v>
      </c>
      <c r="J509" s="392">
        <f>SUM(J508:J508)</f>
        <v>0</v>
      </c>
      <c r="K509" s="369"/>
    </row>
    <row r="510" spans="1:11" x14ac:dyDescent="0.2">
      <c r="A510" s="125"/>
      <c r="B510" s="364"/>
      <c r="C510" s="125"/>
      <c r="D510" s="125"/>
      <c r="E510" s="158"/>
      <c r="F510" s="284"/>
      <c r="G510" s="352"/>
      <c r="H510" s="359"/>
      <c r="I510" s="360"/>
      <c r="J510" s="360"/>
      <c r="K510" s="81"/>
    </row>
    <row r="511" spans="1:11" x14ac:dyDescent="0.2">
      <c r="A511" s="125"/>
      <c r="B511" s="339" t="s">
        <v>392</v>
      </c>
      <c r="C511" s="125"/>
      <c r="D511" s="125"/>
      <c r="E511" s="158"/>
      <c r="F511" s="284"/>
      <c r="G511" s="352"/>
      <c r="H511" s="361"/>
      <c r="I511" s="362"/>
      <c r="J511" s="362"/>
    </row>
    <row r="512" spans="1:11" ht="33.75" x14ac:dyDescent="0.2">
      <c r="A512" s="16" t="s">
        <v>1</v>
      </c>
      <c r="B512" s="16" t="s">
        <v>2</v>
      </c>
      <c r="C512" s="18" t="s">
        <v>3</v>
      </c>
      <c r="D512" s="16" t="s">
        <v>4</v>
      </c>
      <c r="E512" s="19" t="s">
        <v>5</v>
      </c>
      <c r="F512" s="20" t="s">
        <v>6</v>
      </c>
      <c r="G512" s="21" t="s">
        <v>7</v>
      </c>
      <c r="H512" s="22" t="s">
        <v>8</v>
      </c>
      <c r="I512" s="23" t="s">
        <v>9</v>
      </c>
      <c r="J512" s="23" t="s">
        <v>10</v>
      </c>
      <c r="K512" s="24" t="s">
        <v>11</v>
      </c>
    </row>
    <row r="513" spans="1:11" ht="36" x14ac:dyDescent="0.2">
      <c r="A513" s="143">
        <v>1</v>
      </c>
      <c r="B513" s="410" t="s">
        <v>336</v>
      </c>
      <c r="C513" s="140"/>
      <c r="D513" s="143" t="s">
        <v>92</v>
      </c>
      <c r="E513" s="144">
        <v>12</v>
      </c>
      <c r="F513" s="355">
        <v>0</v>
      </c>
      <c r="G513" s="344">
        <v>0.08</v>
      </c>
      <c r="H513" s="402">
        <f>F513*E513</f>
        <v>0</v>
      </c>
      <c r="I513" s="403">
        <f>ROUND((H513*G513),2)</f>
        <v>0</v>
      </c>
      <c r="J513" s="403">
        <f>H513+I513</f>
        <v>0</v>
      </c>
      <c r="K513" s="165"/>
    </row>
    <row r="514" spans="1:11" x14ac:dyDescent="0.2">
      <c r="A514" s="122"/>
      <c r="B514" s="408"/>
      <c r="C514" s="122"/>
      <c r="D514" s="122"/>
      <c r="E514" s="381"/>
      <c r="F514" s="382" t="s">
        <v>110</v>
      </c>
      <c r="G514" s="383"/>
      <c r="H514" s="384">
        <f>SUM(H513:H513)</f>
        <v>0</v>
      </c>
      <c r="I514" s="385">
        <f>SUM(I513:I513)</f>
        <v>0</v>
      </c>
      <c r="J514" s="385">
        <f>SUM(J513:J513)</f>
        <v>0</v>
      </c>
      <c r="K514" s="165"/>
    </row>
    <row r="515" spans="1:11" x14ac:dyDescent="0.2">
      <c r="A515" s="125"/>
      <c r="B515" s="364"/>
      <c r="C515" s="125"/>
      <c r="D515" s="125"/>
      <c r="E515" s="158"/>
      <c r="F515" s="284"/>
      <c r="G515" s="352"/>
      <c r="H515" s="359"/>
      <c r="I515" s="360"/>
      <c r="J515" s="360"/>
      <c r="K515" s="81"/>
    </row>
    <row r="516" spans="1:11" x14ac:dyDescent="0.2">
      <c r="A516" s="125"/>
      <c r="B516" s="339" t="s">
        <v>393</v>
      </c>
      <c r="C516" s="125"/>
      <c r="D516" s="125"/>
      <c r="E516" s="158"/>
      <c r="F516" s="284"/>
      <c r="G516" s="352"/>
      <c r="H516" s="361"/>
      <c r="I516" s="362"/>
      <c r="J516" s="362"/>
    </row>
    <row r="517" spans="1:11" ht="33.75" x14ac:dyDescent="0.2">
      <c r="A517" s="16" t="s">
        <v>1</v>
      </c>
      <c r="B517" s="16" t="s">
        <v>2</v>
      </c>
      <c r="C517" s="18" t="s">
        <v>3</v>
      </c>
      <c r="D517" s="16" t="s">
        <v>4</v>
      </c>
      <c r="E517" s="19" t="s">
        <v>5</v>
      </c>
      <c r="F517" s="20" t="s">
        <v>6</v>
      </c>
      <c r="G517" s="21" t="s">
        <v>7</v>
      </c>
      <c r="H517" s="22" t="s">
        <v>8</v>
      </c>
      <c r="I517" s="23" t="s">
        <v>9</v>
      </c>
      <c r="J517" s="23" t="s">
        <v>10</v>
      </c>
      <c r="K517" s="24" t="s">
        <v>11</v>
      </c>
    </row>
    <row r="518" spans="1:11" ht="36" x14ac:dyDescent="0.2">
      <c r="A518" s="143">
        <v>1</v>
      </c>
      <c r="B518" s="124" t="s">
        <v>337</v>
      </c>
      <c r="C518" s="140"/>
      <c r="D518" s="143" t="s">
        <v>14</v>
      </c>
      <c r="E518" s="144">
        <v>30</v>
      </c>
      <c r="F518" s="355">
        <v>0</v>
      </c>
      <c r="G518" s="344">
        <v>0.08</v>
      </c>
      <c r="H518" s="356">
        <f>F518*E518</f>
        <v>0</v>
      </c>
      <c r="I518" s="357">
        <f>ROUND((H518*G518),2)</f>
        <v>0</v>
      </c>
      <c r="J518" s="357">
        <f>H518+I518</f>
        <v>0</v>
      </c>
      <c r="K518" s="165"/>
    </row>
    <row r="519" spans="1:11" ht="36" x14ac:dyDescent="0.2">
      <c r="A519" s="143">
        <v>2</v>
      </c>
      <c r="B519" s="124" t="s">
        <v>338</v>
      </c>
      <c r="C519" s="140"/>
      <c r="D519" s="143" t="s">
        <v>14</v>
      </c>
      <c r="E519" s="144">
        <v>5</v>
      </c>
      <c r="F519" s="355">
        <v>0</v>
      </c>
      <c r="G519" s="344">
        <v>0.08</v>
      </c>
      <c r="H519" s="356">
        <f>F519*E519</f>
        <v>0</v>
      </c>
      <c r="I519" s="357">
        <f>ROUND((H519*G519),2)</f>
        <v>0</v>
      </c>
      <c r="J519" s="357">
        <f>H519+I519</f>
        <v>0</v>
      </c>
      <c r="K519" s="165"/>
    </row>
    <row r="520" spans="1:11" x14ac:dyDescent="0.2">
      <c r="A520" s="122"/>
      <c r="B520" s="380"/>
      <c r="C520" s="122"/>
      <c r="D520" s="406"/>
      <c r="E520" s="407"/>
      <c r="F520" s="382" t="s">
        <v>110</v>
      </c>
      <c r="G520" s="383"/>
      <c r="H520" s="384">
        <f>SUM(H518:H519)</f>
        <v>0</v>
      </c>
      <c r="I520" s="385">
        <f>SUM(I518:I519)</f>
        <v>0</v>
      </c>
      <c r="J520" s="385">
        <f>SUM(J518:J519)</f>
        <v>0</v>
      </c>
      <c r="K520" s="165"/>
    </row>
    <row r="521" spans="1:11" x14ac:dyDescent="0.2">
      <c r="A521" s="125"/>
      <c r="B521" s="365" t="s">
        <v>339</v>
      </c>
      <c r="C521" s="125"/>
      <c r="D521" s="125"/>
      <c r="E521" s="158"/>
      <c r="F521" s="284"/>
      <c r="G521" s="352"/>
      <c r="H521" s="361"/>
      <c r="I521" s="362"/>
      <c r="J521" s="362"/>
    </row>
    <row r="522" spans="1:11" x14ac:dyDescent="0.2">
      <c r="A522" s="125"/>
      <c r="B522" s="81"/>
      <c r="C522" s="125"/>
      <c r="D522" s="125"/>
      <c r="E522" s="158"/>
      <c r="F522" s="284"/>
      <c r="G522" s="352"/>
      <c r="H522" s="361"/>
      <c r="I522" s="362"/>
      <c r="J522" s="362"/>
    </row>
    <row r="523" spans="1:11" x14ac:dyDescent="0.2">
      <c r="A523" s="125"/>
      <c r="B523" s="81"/>
      <c r="C523" s="125"/>
      <c r="D523" s="125"/>
      <c r="E523" s="158"/>
      <c r="F523" s="284"/>
      <c r="G523" s="352"/>
      <c r="H523" s="361"/>
      <c r="I523" s="362"/>
      <c r="J523" s="362"/>
    </row>
    <row r="524" spans="1:11" x14ac:dyDescent="0.2">
      <c r="A524" s="125"/>
      <c r="B524" s="339" t="s">
        <v>394</v>
      </c>
      <c r="C524" s="125"/>
      <c r="D524" s="125"/>
      <c r="E524" s="158"/>
      <c r="F524" s="284"/>
      <c r="G524" s="352"/>
      <c r="H524" s="361"/>
      <c r="I524" s="362"/>
      <c r="J524" s="362"/>
    </row>
    <row r="525" spans="1:11" ht="33.75" x14ac:dyDescent="0.2">
      <c r="A525" s="16" t="s">
        <v>1</v>
      </c>
      <c r="B525" s="16" t="s">
        <v>2</v>
      </c>
      <c r="C525" s="18" t="s">
        <v>3</v>
      </c>
      <c r="D525" s="16" t="s">
        <v>4</v>
      </c>
      <c r="E525" s="19" t="s">
        <v>5</v>
      </c>
      <c r="F525" s="20" t="s">
        <v>6</v>
      </c>
      <c r="G525" s="21" t="s">
        <v>7</v>
      </c>
      <c r="H525" s="22" t="s">
        <v>8</v>
      </c>
      <c r="I525" s="23" t="s">
        <v>9</v>
      </c>
      <c r="J525" s="23" t="s">
        <v>10</v>
      </c>
      <c r="K525" s="24" t="s">
        <v>11</v>
      </c>
    </row>
    <row r="526" spans="1:11" x14ac:dyDescent="0.2">
      <c r="A526" s="143">
        <v>1</v>
      </c>
      <c r="B526" s="358" t="s">
        <v>340</v>
      </c>
      <c r="C526" s="143"/>
      <c r="D526" s="143" t="s">
        <v>14</v>
      </c>
      <c r="E526" s="144">
        <v>3</v>
      </c>
      <c r="F526" s="355">
        <v>0</v>
      </c>
      <c r="G526" s="344">
        <v>0.08</v>
      </c>
      <c r="H526" s="356">
        <f>F526*E526</f>
        <v>0</v>
      </c>
      <c r="I526" s="357">
        <f>ROUND((H526*G526),2)</f>
        <v>0</v>
      </c>
      <c r="J526" s="357">
        <f>H526+I526</f>
        <v>0</v>
      </c>
      <c r="K526" s="165"/>
    </row>
    <row r="527" spans="1:11" x14ac:dyDescent="0.2">
      <c r="A527" s="406"/>
      <c r="B527" s="409"/>
      <c r="C527" s="406"/>
      <c r="D527" s="406"/>
      <c r="E527" s="407"/>
      <c r="F527" s="382" t="s">
        <v>110</v>
      </c>
      <c r="G527" s="383"/>
      <c r="H527" s="384">
        <f>SUM(H526)</f>
        <v>0</v>
      </c>
      <c r="I527" s="385">
        <f>SUM(I526)</f>
        <v>0</v>
      </c>
      <c r="J527" s="385">
        <f>SUM(J526)</f>
        <v>0</v>
      </c>
      <c r="K527" s="165"/>
    </row>
    <row r="528" spans="1:11" x14ac:dyDescent="0.2">
      <c r="A528" s="125"/>
      <c r="B528" s="81"/>
      <c r="C528" s="125"/>
      <c r="D528" s="125"/>
      <c r="E528" s="158"/>
      <c r="F528" s="284"/>
      <c r="G528" s="352"/>
      <c r="H528" s="361"/>
      <c r="I528" s="362"/>
      <c r="J528" s="362"/>
    </row>
    <row r="529" spans="1:11" x14ac:dyDescent="0.2">
      <c r="A529" s="125"/>
      <c r="B529" s="339" t="s">
        <v>395</v>
      </c>
      <c r="C529" s="125"/>
      <c r="D529" s="125"/>
      <c r="E529" s="158"/>
      <c r="F529" s="284"/>
      <c r="G529" s="352"/>
      <c r="H529" s="361"/>
      <c r="I529" s="362"/>
      <c r="J529" s="362"/>
    </row>
    <row r="530" spans="1:11" ht="33.75" x14ac:dyDescent="0.2">
      <c r="A530" s="16" t="s">
        <v>1</v>
      </c>
      <c r="B530" s="16" t="s">
        <v>2</v>
      </c>
      <c r="C530" s="18" t="s">
        <v>3</v>
      </c>
      <c r="D530" s="16" t="s">
        <v>4</v>
      </c>
      <c r="E530" s="19" t="s">
        <v>5</v>
      </c>
      <c r="F530" s="20" t="s">
        <v>6</v>
      </c>
      <c r="G530" s="21" t="s">
        <v>7</v>
      </c>
      <c r="H530" s="22" t="s">
        <v>8</v>
      </c>
      <c r="I530" s="23" t="s">
        <v>9</v>
      </c>
      <c r="J530" s="23" t="s">
        <v>10</v>
      </c>
      <c r="K530" s="24" t="s">
        <v>11</v>
      </c>
    </row>
    <row r="531" spans="1:11" ht="63.75" x14ac:dyDescent="0.2">
      <c r="A531" s="641">
        <v>1</v>
      </c>
      <c r="B531" s="165" t="s">
        <v>341</v>
      </c>
      <c r="C531" s="164"/>
      <c r="D531" s="340" t="s">
        <v>14</v>
      </c>
      <c r="E531" s="347">
        <v>2000</v>
      </c>
      <c r="F531" s="174">
        <v>0</v>
      </c>
      <c r="G531" s="341">
        <v>0.08</v>
      </c>
      <c r="H531" s="348">
        <f>F531*E531</f>
        <v>0</v>
      </c>
      <c r="I531" s="349">
        <f>ROUND((H531*G531),2)</f>
        <v>0</v>
      </c>
      <c r="J531" s="349">
        <f>H531+I531</f>
        <v>0</v>
      </c>
      <c r="K531" s="165" t="s">
        <v>410</v>
      </c>
    </row>
    <row r="532" spans="1:11" x14ac:dyDescent="0.2">
      <c r="A532" s="641">
        <v>2</v>
      </c>
      <c r="B532" s="165" t="s">
        <v>342</v>
      </c>
      <c r="C532" s="164"/>
      <c r="D532" s="340" t="s">
        <v>14</v>
      </c>
      <c r="E532" s="347">
        <v>300</v>
      </c>
      <c r="F532" s="174">
        <v>0</v>
      </c>
      <c r="G532" s="341">
        <v>0.08</v>
      </c>
      <c r="H532" s="348">
        <f>F532*E532</f>
        <v>0</v>
      </c>
      <c r="I532" s="349">
        <f>ROUND((H532*G532),2)</f>
        <v>0</v>
      </c>
      <c r="J532" s="349">
        <f>H532+I532</f>
        <v>0</v>
      </c>
      <c r="K532" s="165"/>
    </row>
    <row r="533" spans="1:11" ht="51" x14ac:dyDescent="0.2">
      <c r="A533" s="641">
        <v>3</v>
      </c>
      <c r="B533" s="165" t="s">
        <v>343</v>
      </c>
      <c r="C533" s="164"/>
      <c r="D533" s="340" t="s">
        <v>14</v>
      </c>
      <c r="E533" s="347">
        <v>500</v>
      </c>
      <c r="F533" s="174">
        <v>0</v>
      </c>
      <c r="G533" s="341">
        <v>0.08</v>
      </c>
      <c r="H533" s="348">
        <f>F533*E533</f>
        <v>0</v>
      </c>
      <c r="I533" s="349">
        <f>ROUND((H533*G533),2)</f>
        <v>0</v>
      </c>
      <c r="J533" s="349">
        <f>H533+I533</f>
        <v>0</v>
      </c>
      <c r="K533" s="165" t="s">
        <v>410</v>
      </c>
    </row>
    <row r="534" spans="1:11" ht="63.75" x14ac:dyDescent="0.2">
      <c r="A534" s="641">
        <v>4</v>
      </c>
      <c r="B534" s="165" t="s">
        <v>344</v>
      </c>
      <c r="C534" s="164"/>
      <c r="D534" s="340" t="s">
        <v>14</v>
      </c>
      <c r="E534" s="347">
        <v>600</v>
      </c>
      <c r="F534" s="174">
        <v>0</v>
      </c>
      <c r="G534" s="341">
        <v>0.08</v>
      </c>
      <c r="H534" s="348">
        <f>F534*E534</f>
        <v>0</v>
      </c>
      <c r="I534" s="349">
        <f>ROUND((H534*G534),2)</f>
        <v>0</v>
      </c>
      <c r="J534" s="349">
        <f>H534+I534</f>
        <v>0</v>
      </c>
      <c r="K534" s="165"/>
    </row>
    <row r="535" spans="1:11" x14ac:dyDescent="0.2">
      <c r="A535" s="641">
        <v>5</v>
      </c>
      <c r="B535" s="165" t="s">
        <v>345</v>
      </c>
      <c r="C535" s="164"/>
      <c r="D535" s="340" t="s">
        <v>14</v>
      </c>
      <c r="E535" s="347">
        <v>500</v>
      </c>
      <c r="F535" s="174">
        <v>0</v>
      </c>
      <c r="G535" s="341">
        <v>0.08</v>
      </c>
      <c r="H535" s="348">
        <f>F535*E535</f>
        <v>0</v>
      </c>
      <c r="I535" s="349">
        <f>ROUND((H535*G535),2)</f>
        <v>0</v>
      </c>
      <c r="J535" s="349">
        <f>H535+I535</f>
        <v>0</v>
      </c>
      <c r="K535" s="165"/>
    </row>
    <row r="536" spans="1:11" x14ac:dyDescent="0.2">
      <c r="A536" s="125"/>
      <c r="B536" s="81"/>
      <c r="C536" s="125"/>
      <c r="D536" s="125"/>
      <c r="E536" s="158"/>
      <c r="F536" s="350" t="s">
        <v>110</v>
      </c>
      <c r="G536" s="352"/>
      <c r="H536" s="353">
        <f>SUM(H531:H535)</f>
        <v>0</v>
      </c>
      <c r="I536" s="354">
        <f>SUM(I531:I535)</f>
        <v>0</v>
      </c>
      <c r="J536" s="354">
        <f>SUM(J531:J535)</f>
        <v>0</v>
      </c>
      <c r="K536" s="165"/>
    </row>
    <row r="537" spans="1:11" x14ac:dyDescent="0.2">
      <c r="A537" s="125"/>
      <c r="B537" s="81"/>
      <c r="C537" s="125"/>
      <c r="D537" s="125"/>
      <c r="E537" s="158"/>
      <c r="F537" s="284"/>
      <c r="G537" s="352"/>
      <c r="H537" s="359"/>
      <c r="I537" s="360"/>
      <c r="J537" s="360"/>
    </row>
    <row r="538" spans="1:11" x14ac:dyDescent="0.2">
      <c r="A538" s="125"/>
      <c r="B538" s="339" t="s">
        <v>396</v>
      </c>
      <c r="C538" s="125"/>
      <c r="D538" s="125"/>
      <c r="E538" s="158"/>
      <c r="F538" s="284"/>
      <c r="G538" s="352"/>
      <c r="H538" s="361"/>
      <c r="I538" s="362"/>
      <c r="J538" s="362"/>
    </row>
    <row r="539" spans="1:11" ht="33.75" x14ac:dyDescent="0.2">
      <c r="A539" s="16" t="s">
        <v>1</v>
      </c>
      <c r="B539" s="16" t="s">
        <v>2</v>
      </c>
      <c r="C539" s="18" t="s">
        <v>3</v>
      </c>
      <c r="D539" s="16" t="s">
        <v>4</v>
      </c>
      <c r="E539" s="19" t="s">
        <v>5</v>
      </c>
      <c r="F539" s="20" t="s">
        <v>6</v>
      </c>
      <c r="G539" s="21" t="s">
        <v>7</v>
      </c>
      <c r="H539" s="22" t="s">
        <v>8</v>
      </c>
      <c r="I539" s="23" t="s">
        <v>9</v>
      </c>
      <c r="J539" s="23" t="s">
        <v>10</v>
      </c>
      <c r="K539" s="24" t="s">
        <v>11</v>
      </c>
    </row>
    <row r="540" spans="1:11" x14ac:dyDescent="0.2">
      <c r="A540" s="164">
        <v>1</v>
      </c>
      <c r="B540" s="165" t="s">
        <v>346</v>
      </c>
      <c r="C540" s="164"/>
      <c r="D540" s="164" t="s">
        <v>14</v>
      </c>
      <c r="E540" s="172">
        <v>50</v>
      </c>
      <c r="F540" s="174">
        <v>0</v>
      </c>
      <c r="G540" s="341">
        <v>0.08</v>
      </c>
      <c r="H540" s="348">
        <f>F540*E540</f>
        <v>0</v>
      </c>
      <c r="I540" s="349">
        <f>ROUND((H540*G540),2)</f>
        <v>0</v>
      </c>
      <c r="J540" s="349">
        <f>H540+I540</f>
        <v>0</v>
      </c>
      <c r="K540" s="165"/>
    </row>
    <row r="541" spans="1:11" x14ac:dyDescent="0.2">
      <c r="A541" s="164">
        <v>2</v>
      </c>
      <c r="B541" s="165" t="s">
        <v>347</v>
      </c>
      <c r="C541" s="164"/>
      <c r="D541" s="164" t="s">
        <v>14</v>
      </c>
      <c r="E541" s="172">
        <v>10</v>
      </c>
      <c r="F541" s="174">
        <v>0</v>
      </c>
      <c r="G541" s="341">
        <v>0.08</v>
      </c>
      <c r="H541" s="348">
        <f>F541*E541</f>
        <v>0</v>
      </c>
      <c r="I541" s="349">
        <f>ROUND((H541*G541),2)</f>
        <v>0</v>
      </c>
      <c r="J541" s="349">
        <f>H541+I541</f>
        <v>0</v>
      </c>
      <c r="K541" s="165"/>
    </row>
    <row r="542" spans="1:11" x14ac:dyDescent="0.2">
      <c r="A542" s="164">
        <v>3</v>
      </c>
      <c r="B542" s="165" t="s">
        <v>348</v>
      </c>
      <c r="C542" s="164"/>
      <c r="D542" s="164" t="s">
        <v>14</v>
      </c>
      <c r="E542" s="172">
        <v>50</v>
      </c>
      <c r="F542" s="174">
        <v>0</v>
      </c>
      <c r="G542" s="341">
        <v>0.08</v>
      </c>
      <c r="H542" s="348">
        <f>F542*E542</f>
        <v>0</v>
      </c>
      <c r="I542" s="349">
        <f>ROUND((H542*G542),2)</f>
        <v>0</v>
      </c>
      <c r="J542" s="349">
        <f>H542+I542</f>
        <v>0</v>
      </c>
      <c r="K542" s="165"/>
    </row>
    <row r="543" spans="1:11" x14ac:dyDescent="0.2">
      <c r="A543" s="164">
        <v>4</v>
      </c>
      <c r="B543" s="165" t="s">
        <v>349</v>
      </c>
      <c r="C543" s="164"/>
      <c r="D543" s="164" t="s">
        <v>14</v>
      </c>
      <c r="E543" s="172">
        <v>10</v>
      </c>
      <c r="F543" s="174">
        <v>0</v>
      </c>
      <c r="G543" s="341">
        <v>0.08</v>
      </c>
      <c r="H543" s="348">
        <f>F543*E543</f>
        <v>0</v>
      </c>
      <c r="I543" s="349">
        <f>ROUND((H543*G543),2)</f>
        <v>0</v>
      </c>
      <c r="J543" s="349">
        <f>H543+I543</f>
        <v>0</v>
      </c>
      <c r="K543" s="165"/>
    </row>
    <row r="544" spans="1:11" x14ac:dyDescent="0.2">
      <c r="A544" s="125"/>
      <c r="B544" s="81"/>
      <c r="C544" s="125"/>
      <c r="D544" s="125"/>
      <c r="E544" s="158"/>
      <c r="F544" s="382" t="s">
        <v>110</v>
      </c>
      <c r="G544" s="383"/>
      <c r="H544" s="384">
        <f>SUM(H540:H543)</f>
        <v>0</v>
      </c>
      <c r="I544" s="385">
        <f>SUM(I540:I543)</f>
        <v>0</v>
      </c>
      <c r="J544" s="385">
        <f>SUM(J540:J543)</f>
        <v>0</v>
      </c>
      <c r="K544" s="165"/>
    </row>
    <row r="545" spans="1:11" x14ac:dyDescent="0.2">
      <c r="A545" s="125"/>
      <c r="B545" s="81"/>
      <c r="C545" s="125"/>
      <c r="D545" s="125"/>
      <c r="E545" s="158"/>
      <c r="F545" s="284"/>
      <c r="G545" s="352"/>
      <c r="H545" s="361"/>
      <c r="I545" s="362"/>
      <c r="J545" s="362"/>
    </row>
    <row r="546" spans="1:11" x14ac:dyDescent="0.2">
      <c r="A546" s="125"/>
      <c r="B546" s="339" t="s">
        <v>397</v>
      </c>
      <c r="C546" s="125"/>
      <c r="D546" s="125"/>
      <c r="E546" s="158"/>
      <c r="F546" s="284"/>
      <c r="G546" s="352"/>
      <c r="H546" s="361"/>
      <c r="I546" s="362"/>
      <c r="J546" s="362"/>
    </row>
    <row r="547" spans="1:11" ht="33.75" x14ac:dyDescent="0.2">
      <c r="A547" s="16" t="s">
        <v>1</v>
      </c>
      <c r="B547" s="16" t="s">
        <v>2</v>
      </c>
      <c r="C547" s="18" t="s">
        <v>3</v>
      </c>
      <c r="D547" s="16" t="s">
        <v>4</v>
      </c>
      <c r="E547" s="19" t="s">
        <v>5</v>
      </c>
      <c r="F547" s="20" t="s">
        <v>6</v>
      </c>
      <c r="G547" s="21" t="s">
        <v>7</v>
      </c>
      <c r="H547" s="22" t="s">
        <v>8</v>
      </c>
      <c r="I547" s="23" t="s">
        <v>9</v>
      </c>
      <c r="J547" s="23" t="s">
        <v>10</v>
      </c>
      <c r="K547" s="24" t="s">
        <v>11</v>
      </c>
    </row>
    <row r="548" spans="1:11" x14ac:dyDescent="0.2">
      <c r="A548" s="140">
        <v>1</v>
      </c>
      <c r="B548" s="124" t="s">
        <v>350</v>
      </c>
      <c r="C548" s="140"/>
      <c r="D548" s="140" t="s">
        <v>14</v>
      </c>
      <c r="E548" s="102">
        <v>15</v>
      </c>
      <c r="F548" s="355">
        <v>0</v>
      </c>
      <c r="G548" s="344">
        <v>0.08</v>
      </c>
      <c r="H548" s="356">
        <f>F548*E548</f>
        <v>0</v>
      </c>
      <c r="I548" s="357">
        <f>ROUND((H548*G548),2)</f>
        <v>0</v>
      </c>
      <c r="J548" s="357">
        <f>H548+I548</f>
        <v>0</v>
      </c>
      <c r="K548" s="165"/>
    </row>
    <row r="549" spans="1:11" x14ac:dyDescent="0.2">
      <c r="A549" s="122"/>
      <c r="B549" s="380"/>
      <c r="C549" s="122"/>
      <c r="D549" s="122"/>
      <c r="E549" s="381"/>
      <c r="F549" s="382" t="s">
        <v>110</v>
      </c>
      <c r="G549" s="383"/>
      <c r="H549" s="384">
        <f>SUM(H548)</f>
        <v>0</v>
      </c>
      <c r="I549" s="385">
        <f>SUM(I548)</f>
        <v>0</v>
      </c>
      <c r="J549" s="385">
        <f>SUM(J548)</f>
        <v>0</v>
      </c>
      <c r="K549" s="165"/>
    </row>
    <row r="550" spans="1:11" x14ac:dyDescent="0.2">
      <c r="A550" s="125"/>
      <c r="B550" s="81"/>
      <c r="C550" s="125"/>
      <c r="D550" s="125"/>
      <c r="E550" s="158"/>
      <c r="F550" s="284"/>
      <c r="G550" s="352"/>
      <c r="H550" s="361"/>
      <c r="I550" s="362"/>
      <c r="J550" s="362"/>
    </row>
    <row r="551" spans="1:11" x14ac:dyDescent="0.2">
      <c r="A551" s="125"/>
      <c r="B551" s="339" t="s">
        <v>398</v>
      </c>
      <c r="C551" s="125"/>
      <c r="D551" s="125"/>
      <c r="E551" s="158"/>
      <c r="F551" s="284"/>
      <c r="G551" s="352"/>
      <c r="H551" s="361"/>
      <c r="I551" s="362"/>
      <c r="J551" s="362"/>
    </row>
    <row r="552" spans="1:11" ht="33.75" x14ac:dyDescent="0.2">
      <c r="A552" s="16" t="s">
        <v>1</v>
      </c>
      <c r="B552" s="16" t="s">
        <v>2</v>
      </c>
      <c r="C552" s="18" t="s">
        <v>3</v>
      </c>
      <c r="D552" s="16" t="s">
        <v>4</v>
      </c>
      <c r="E552" s="19" t="s">
        <v>5</v>
      </c>
      <c r="F552" s="20" t="s">
        <v>6</v>
      </c>
      <c r="G552" s="21" t="s">
        <v>7</v>
      </c>
      <c r="H552" s="22" t="s">
        <v>8</v>
      </c>
      <c r="I552" s="23" t="s">
        <v>9</v>
      </c>
      <c r="J552" s="23" t="s">
        <v>10</v>
      </c>
      <c r="K552" s="24" t="s">
        <v>11</v>
      </c>
    </row>
    <row r="553" spans="1:11" ht="24" x14ac:dyDescent="0.2">
      <c r="A553" s="143">
        <v>1</v>
      </c>
      <c r="B553" s="141" t="s">
        <v>351</v>
      </c>
      <c r="C553" s="140"/>
      <c r="D553" s="143" t="s">
        <v>14</v>
      </c>
      <c r="E553" s="144">
        <v>500</v>
      </c>
      <c r="F553" s="355">
        <v>0</v>
      </c>
      <c r="G553" s="344">
        <v>0.08</v>
      </c>
      <c r="H553" s="356">
        <f>F553*E553</f>
        <v>0</v>
      </c>
      <c r="I553" s="357">
        <f>ROUND((H553*G553),2)</f>
        <v>0</v>
      </c>
      <c r="J553" s="357">
        <f>H553+I553</f>
        <v>0</v>
      </c>
      <c r="K553" s="358">
        <v>1</v>
      </c>
    </row>
    <row r="554" spans="1:11" ht="48" x14ac:dyDescent="0.2">
      <c r="A554" s="143">
        <v>2</v>
      </c>
      <c r="B554" s="124" t="s">
        <v>352</v>
      </c>
      <c r="C554" s="140"/>
      <c r="D554" s="143" t="s">
        <v>14</v>
      </c>
      <c r="E554" s="144">
        <v>100</v>
      </c>
      <c r="F554" s="355">
        <v>0</v>
      </c>
      <c r="G554" s="344">
        <v>0.08</v>
      </c>
      <c r="H554" s="402">
        <f>F554*E554</f>
        <v>0</v>
      </c>
      <c r="I554" s="403">
        <f>ROUND((H554*G554),2)</f>
        <v>0</v>
      </c>
      <c r="J554" s="403">
        <f>H554+I554</f>
        <v>0</v>
      </c>
      <c r="K554" s="405">
        <v>1</v>
      </c>
    </row>
    <row r="555" spans="1:11" x14ac:dyDescent="0.2">
      <c r="A555" s="122"/>
      <c r="B555" s="380"/>
      <c r="C555" s="122"/>
      <c r="D555" s="122"/>
      <c r="E555" s="381"/>
      <c r="F555" s="382" t="s">
        <v>110</v>
      </c>
      <c r="G555" s="383"/>
      <c r="H555" s="384">
        <f>SUM(H553:H554)</f>
        <v>0</v>
      </c>
      <c r="I555" s="385">
        <f>SUM(I553:I554)</f>
        <v>0</v>
      </c>
      <c r="J555" s="385">
        <f>SUM(J553:J554)</f>
        <v>0</v>
      </c>
      <c r="K555" s="124"/>
    </row>
    <row r="556" spans="1:11" x14ac:dyDescent="0.2">
      <c r="A556" s="125"/>
      <c r="B556" s="81"/>
      <c r="C556" s="125"/>
      <c r="D556" s="125"/>
      <c r="E556" s="158"/>
      <c r="F556" s="284"/>
      <c r="G556" s="352"/>
      <c r="H556" s="359"/>
      <c r="I556" s="360"/>
      <c r="J556" s="360"/>
      <c r="K556" s="81"/>
    </row>
    <row r="557" spans="1:11" x14ac:dyDescent="0.2">
      <c r="A557" s="125"/>
      <c r="B557" s="339" t="s">
        <v>399</v>
      </c>
      <c r="C557" s="125"/>
      <c r="D557" s="125"/>
      <c r="E557" s="158"/>
      <c r="F557" s="284"/>
      <c r="G557" s="366"/>
      <c r="H557" s="361"/>
      <c r="I557" s="362"/>
      <c r="J557" s="362"/>
    </row>
    <row r="558" spans="1:11" ht="33.75" x14ac:dyDescent="0.2">
      <c r="A558" s="16" t="s">
        <v>1</v>
      </c>
      <c r="B558" s="16" t="s">
        <v>2</v>
      </c>
      <c r="C558" s="18" t="s">
        <v>3</v>
      </c>
      <c r="D558" s="16" t="s">
        <v>4</v>
      </c>
      <c r="E558" s="19" t="s">
        <v>5</v>
      </c>
      <c r="F558" s="20" t="s">
        <v>6</v>
      </c>
      <c r="G558" s="367" t="s">
        <v>7</v>
      </c>
      <c r="H558" s="22" t="s">
        <v>8</v>
      </c>
      <c r="I558" s="23" t="s">
        <v>9</v>
      </c>
      <c r="J558" s="23" t="s">
        <v>10</v>
      </c>
      <c r="K558" s="24" t="s">
        <v>11</v>
      </c>
    </row>
    <row r="559" spans="1:11" ht="24" x14ac:dyDescent="0.2">
      <c r="A559" s="140">
        <v>1</v>
      </c>
      <c r="B559" s="141" t="s">
        <v>379</v>
      </c>
      <c r="C559" s="140"/>
      <c r="D559" s="143" t="s">
        <v>14</v>
      </c>
      <c r="E559" s="144">
        <v>30</v>
      </c>
      <c r="F559" s="338">
        <v>0</v>
      </c>
      <c r="G559" s="398">
        <v>8</v>
      </c>
      <c r="H559" s="356">
        <f>F559*E559</f>
        <v>0</v>
      </c>
      <c r="I559" s="357">
        <f>H559*G559/100</f>
        <v>0</v>
      </c>
      <c r="J559" s="357">
        <f>H559+I559</f>
        <v>0</v>
      </c>
      <c r="K559" s="363"/>
    </row>
    <row r="560" spans="1:11" x14ac:dyDescent="0.2">
      <c r="A560" s="140">
        <v>2</v>
      </c>
      <c r="B560" s="141" t="s">
        <v>380</v>
      </c>
      <c r="C560" s="140"/>
      <c r="D560" s="140" t="s">
        <v>14</v>
      </c>
      <c r="E560" s="102">
        <v>20</v>
      </c>
      <c r="F560" s="338">
        <v>0</v>
      </c>
      <c r="G560" s="398">
        <v>8</v>
      </c>
      <c r="H560" s="356">
        <f>F560*E560</f>
        <v>0</v>
      </c>
      <c r="I560" s="357">
        <f>H560*G560/100</f>
        <v>0</v>
      </c>
      <c r="J560" s="357">
        <f>H560+I560</f>
        <v>0</v>
      </c>
      <c r="K560" s="363"/>
    </row>
    <row r="561" spans="1:11" x14ac:dyDescent="0.2">
      <c r="A561" s="122"/>
      <c r="B561" s="380"/>
      <c r="C561" s="122"/>
      <c r="D561" s="122"/>
      <c r="E561" s="381"/>
      <c r="F561" s="382" t="s">
        <v>110</v>
      </c>
      <c r="G561" s="399"/>
      <c r="H561" s="384">
        <f>SUM(H559:H560)</f>
        <v>0</v>
      </c>
      <c r="I561" s="401">
        <f>SUM(I559:I560)</f>
        <v>0</v>
      </c>
      <c r="J561" s="385">
        <f>SUM(J559:J560)</f>
        <v>0</v>
      </c>
      <c r="K561" s="81"/>
    </row>
    <row r="562" spans="1:11" x14ac:dyDescent="0.2">
      <c r="A562" s="125"/>
      <c r="B562" s="81"/>
      <c r="C562" s="125"/>
      <c r="D562" s="125"/>
      <c r="E562" s="158"/>
      <c r="F562" s="284"/>
      <c r="G562" s="366"/>
      <c r="H562" s="359"/>
      <c r="I562" s="360"/>
      <c r="J562" s="360"/>
      <c r="K562" s="81"/>
    </row>
    <row r="563" spans="1:11" x14ac:dyDescent="0.2">
      <c r="A563" s="125"/>
      <c r="B563" s="339" t="s">
        <v>400</v>
      </c>
      <c r="C563" s="125"/>
      <c r="D563" s="125"/>
      <c r="E563" s="158"/>
      <c r="F563" s="284"/>
      <c r="G563" s="366"/>
      <c r="H563" s="361"/>
      <c r="I563" s="362"/>
      <c r="J563" s="362"/>
    </row>
    <row r="564" spans="1:11" ht="33.75" x14ac:dyDescent="0.2">
      <c r="A564" s="16" t="s">
        <v>1</v>
      </c>
      <c r="B564" s="16" t="s">
        <v>2</v>
      </c>
      <c r="C564" s="18" t="s">
        <v>3</v>
      </c>
      <c r="D564" s="16" t="s">
        <v>4</v>
      </c>
      <c r="E564" s="19" t="s">
        <v>5</v>
      </c>
      <c r="F564" s="20" t="s">
        <v>6</v>
      </c>
      <c r="G564" s="367" t="s">
        <v>7</v>
      </c>
      <c r="H564" s="22" t="s">
        <v>8</v>
      </c>
      <c r="I564" s="23" t="s">
        <v>9</v>
      </c>
      <c r="J564" s="23" t="s">
        <v>10</v>
      </c>
      <c r="K564" s="24" t="s">
        <v>11</v>
      </c>
    </row>
    <row r="565" spans="1:11" ht="24" x14ac:dyDescent="0.2">
      <c r="A565" s="140">
        <v>1</v>
      </c>
      <c r="B565" s="124" t="s">
        <v>353</v>
      </c>
      <c r="C565" s="140"/>
      <c r="D565" s="140" t="s">
        <v>14</v>
      </c>
      <c r="E565" s="102">
        <v>50</v>
      </c>
      <c r="F565" s="355">
        <v>0</v>
      </c>
      <c r="G565" s="398">
        <v>8</v>
      </c>
      <c r="H565" s="356">
        <f>F565*E565</f>
        <v>0</v>
      </c>
      <c r="I565" s="357">
        <f>H565*G565/100</f>
        <v>0</v>
      </c>
      <c r="J565" s="357">
        <f>H565+I565</f>
        <v>0</v>
      </c>
      <c r="K565" s="165">
        <v>1</v>
      </c>
    </row>
    <row r="566" spans="1:11" x14ac:dyDescent="0.2">
      <c r="A566" s="122"/>
      <c r="B566" s="380"/>
      <c r="C566" s="122"/>
      <c r="D566" s="122"/>
      <c r="E566" s="381"/>
      <c r="F566" s="382" t="s">
        <v>110</v>
      </c>
      <c r="G566" s="399"/>
      <c r="H566" s="384">
        <f>SUM(H565)</f>
        <v>0</v>
      </c>
      <c r="I566" s="385">
        <f>SUM(I565)</f>
        <v>0</v>
      </c>
      <c r="J566" s="385">
        <f>SUM(J565)</f>
        <v>0</v>
      </c>
      <c r="K566" s="81"/>
    </row>
    <row r="567" spans="1:11" x14ac:dyDescent="0.2">
      <c r="A567" s="125"/>
      <c r="B567" s="81"/>
      <c r="C567" s="125"/>
      <c r="D567" s="125"/>
      <c r="E567" s="158"/>
      <c r="F567" s="284"/>
      <c r="G567" s="366"/>
      <c r="H567" s="359"/>
      <c r="I567" s="360"/>
      <c r="J567" s="360"/>
      <c r="K567" s="81"/>
    </row>
    <row r="568" spans="1:11" x14ac:dyDescent="0.2">
      <c r="A568" s="125"/>
      <c r="B568" s="339" t="s">
        <v>401</v>
      </c>
      <c r="C568" s="125"/>
      <c r="D568" s="125"/>
      <c r="E568" s="158"/>
      <c r="F568" s="284"/>
      <c r="G568" s="366"/>
      <c r="H568" s="361"/>
      <c r="I568" s="362"/>
      <c r="J568" s="362"/>
    </row>
    <row r="569" spans="1:11" ht="33.75" x14ac:dyDescent="0.2">
      <c r="A569" s="16" t="s">
        <v>1</v>
      </c>
      <c r="B569" s="16" t="s">
        <v>2</v>
      </c>
      <c r="C569" s="18" t="s">
        <v>3</v>
      </c>
      <c r="D569" s="16" t="s">
        <v>4</v>
      </c>
      <c r="E569" s="19" t="s">
        <v>5</v>
      </c>
      <c r="F569" s="20" t="s">
        <v>6</v>
      </c>
      <c r="G569" s="367" t="s">
        <v>7</v>
      </c>
      <c r="H569" s="22" t="s">
        <v>8</v>
      </c>
      <c r="I569" s="23" t="s">
        <v>9</v>
      </c>
      <c r="J569" s="23" t="s">
        <v>10</v>
      </c>
      <c r="K569" s="24" t="s">
        <v>11</v>
      </c>
    </row>
    <row r="570" spans="1:11" x14ac:dyDescent="0.2">
      <c r="A570" s="140">
        <v>1</v>
      </c>
      <c r="B570" s="124" t="s">
        <v>354</v>
      </c>
      <c r="C570" s="140"/>
      <c r="D570" s="140" t="s">
        <v>14</v>
      </c>
      <c r="E570" s="102">
        <v>100</v>
      </c>
      <c r="F570" s="355">
        <v>0</v>
      </c>
      <c r="G570" s="400">
        <v>8</v>
      </c>
      <c r="H570" s="356">
        <f>F570*E570</f>
        <v>0</v>
      </c>
      <c r="I570" s="357">
        <f>H570*G570/100</f>
        <v>0</v>
      </c>
      <c r="J570" s="357">
        <f>H570+I570</f>
        <v>0</v>
      </c>
      <c r="K570" s="165"/>
    </row>
    <row r="571" spans="1:11" x14ac:dyDescent="0.2">
      <c r="A571" s="122"/>
      <c r="B571" s="380"/>
      <c r="C571" s="122"/>
      <c r="D571" s="122"/>
      <c r="E571" s="381"/>
      <c r="F571" s="382" t="s">
        <v>110</v>
      </c>
      <c r="G571" s="399"/>
      <c r="H571" s="384">
        <f>SUM(H570)</f>
        <v>0</v>
      </c>
      <c r="I571" s="385">
        <f>SUM(I570)</f>
        <v>0</v>
      </c>
      <c r="J571" s="385">
        <f>SUM(J570)</f>
        <v>0</v>
      </c>
      <c r="K571" s="81"/>
    </row>
    <row r="572" spans="1:11" x14ac:dyDescent="0.2">
      <c r="A572" s="125"/>
      <c r="B572" s="81"/>
      <c r="C572" s="125"/>
      <c r="D572" s="125"/>
      <c r="E572" s="158"/>
      <c r="F572" s="284"/>
      <c r="G572" s="366"/>
      <c r="H572" s="359"/>
      <c r="I572" s="360"/>
      <c r="J572" s="360"/>
      <c r="K572" s="81"/>
    </row>
    <row r="573" spans="1:11" x14ac:dyDescent="0.2">
      <c r="A573" s="125"/>
      <c r="B573" s="339" t="s">
        <v>402</v>
      </c>
      <c r="C573" s="125"/>
      <c r="D573" s="125"/>
      <c r="E573" s="158"/>
      <c r="F573" s="284"/>
      <c r="G573" s="366"/>
      <c r="H573" s="361"/>
      <c r="I573" s="362"/>
      <c r="J573" s="362"/>
    </row>
    <row r="574" spans="1:11" ht="33.75" x14ac:dyDescent="0.2">
      <c r="A574" s="16" t="s">
        <v>1</v>
      </c>
      <c r="B574" s="16" t="s">
        <v>2</v>
      </c>
      <c r="C574" s="18" t="s">
        <v>3</v>
      </c>
      <c r="D574" s="16" t="s">
        <v>4</v>
      </c>
      <c r="E574" s="19" t="s">
        <v>5</v>
      </c>
      <c r="F574" s="20" t="s">
        <v>6</v>
      </c>
      <c r="G574" s="367" t="s">
        <v>7</v>
      </c>
      <c r="H574" s="22" t="s">
        <v>8</v>
      </c>
      <c r="I574" s="23" t="s">
        <v>9</v>
      </c>
      <c r="J574" s="23" t="s">
        <v>10</v>
      </c>
      <c r="K574" s="24" t="s">
        <v>11</v>
      </c>
    </row>
    <row r="575" spans="1:11" ht="36" x14ac:dyDescent="0.2">
      <c r="A575" s="140">
        <v>1</v>
      </c>
      <c r="B575" s="397" t="s">
        <v>355</v>
      </c>
      <c r="C575" s="142"/>
      <c r="D575" s="143" t="s">
        <v>356</v>
      </c>
      <c r="E575" s="144">
        <v>100</v>
      </c>
      <c r="F575" s="355">
        <v>0</v>
      </c>
      <c r="G575" s="398">
        <v>23</v>
      </c>
      <c r="H575" s="356">
        <f>F575*E575</f>
        <v>0</v>
      </c>
      <c r="I575" s="357">
        <f>H575*G575/100</f>
        <v>0</v>
      </c>
      <c r="J575" s="357">
        <f>H575+I575</f>
        <v>0</v>
      </c>
      <c r="K575" s="165"/>
    </row>
    <row r="576" spans="1:11" ht="36" x14ac:dyDescent="0.2">
      <c r="A576" s="140">
        <v>2</v>
      </c>
      <c r="B576" s="397" t="s">
        <v>357</v>
      </c>
      <c r="C576" s="142"/>
      <c r="D576" s="143" t="s">
        <v>356</v>
      </c>
      <c r="E576" s="144">
        <v>10</v>
      </c>
      <c r="F576" s="355">
        <v>0</v>
      </c>
      <c r="G576" s="398">
        <v>23</v>
      </c>
      <c r="H576" s="356">
        <f>F576*E576</f>
        <v>0</v>
      </c>
      <c r="I576" s="357">
        <f>H576*G576/100</f>
        <v>0</v>
      </c>
      <c r="J576" s="357">
        <f>H576+I576</f>
        <v>0</v>
      </c>
      <c r="K576" s="165"/>
    </row>
    <row r="577" spans="1:11" x14ac:dyDescent="0.2">
      <c r="A577" s="122"/>
      <c r="B577" s="380"/>
      <c r="C577" s="122"/>
      <c r="D577" s="122"/>
      <c r="E577" s="381"/>
      <c r="F577" s="382" t="s">
        <v>110</v>
      </c>
      <c r="G577" s="399"/>
      <c r="H577" s="384">
        <f>SUM(H575:H576)</f>
        <v>0</v>
      </c>
      <c r="I577" s="385">
        <f>SUM(I575:I576)</f>
        <v>0</v>
      </c>
      <c r="J577" s="385">
        <f>SUM(J575:J576)</f>
        <v>0</v>
      </c>
      <c r="K577" s="81"/>
    </row>
    <row r="578" spans="1:11" x14ac:dyDescent="0.2">
      <c r="A578" s="125"/>
      <c r="B578" s="81"/>
      <c r="C578" s="125"/>
      <c r="D578" s="125"/>
      <c r="E578" s="158"/>
      <c r="F578" s="284"/>
      <c r="G578" s="366"/>
      <c r="H578" s="359"/>
      <c r="I578" s="360"/>
      <c r="J578" s="360"/>
      <c r="K578" s="81"/>
    </row>
    <row r="579" spans="1:11" x14ac:dyDescent="0.2">
      <c r="A579" s="125"/>
      <c r="B579" s="339" t="s">
        <v>403</v>
      </c>
      <c r="C579" s="125"/>
      <c r="D579" s="125"/>
      <c r="E579" s="158"/>
      <c r="F579" s="284"/>
      <c r="G579" s="366"/>
      <c r="H579" s="361"/>
      <c r="I579" s="362"/>
      <c r="J579" s="362"/>
    </row>
    <row r="580" spans="1:11" ht="33.75" x14ac:dyDescent="0.2">
      <c r="A580" s="16" t="s">
        <v>1</v>
      </c>
      <c r="B580" s="16" t="s">
        <v>2</v>
      </c>
      <c r="C580" s="18" t="s">
        <v>3</v>
      </c>
      <c r="D580" s="16" t="s">
        <v>4</v>
      </c>
      <c r="E580" s="19" t="s">
        <v>5</v>
      </c>
      <c r="F580" s="20" t="s">
        <v>6</v>
      </c>
      <c r="G580" s="367" t="s">
        <v>7</v>
      </c>
      <c r="H580" s="22" t="s">
        <v>8</v>
      </c>
      <c r="I580" s="23" t="s">
        <v>9</v>
      </c>
      <c r="J580" s="23" t="s">
        <v>10</v>
      </c>
      <c r="K580" s="24" t="s">
        <v>11</v>
      </c>
    </row>
    <row r="581" spans="1:11" ht="48" x14ac:dyDescent="0.2">
      <c r="A581" s="368">
        <v>1</v>
      </c>
      <c r="B581" s="369" t="s">
        <v>358</v>
      </c>
      <c r="C581" s="370"/>
      <c r="D581" s="368" t="s">
        <v>14</v>
      </c>
      <c r="E581" s="67">
        <v>16</v>
      </c>
      <c r="F581" s="371">
        <v>0</v>
      </c>
      <c r="G581" s="372">
        <v>8</v>
      </c>
      <c r="H581" s="373">
        <f>F581*E581</f>
        <v>0</v>
      </c>
      <c r="I581" s="374">
        <f>H581*G581/100</f>
        <v>0</v>
      </c>
      <c r="J581" s="374">
        <f>H581+I581</f>
        <v>0</v>
      </c>
      <c r="K581" s="54"/>
    </row>
    <row r="582" spans="1:11" x14ac:dyDescent="0.2">
      <c r="A582" s="394"/>
      <c r="B582" s="395"/>
      <c r="C582" s="394"/>
      <c r="D582" s="394"/>
      <c r="E582" s="396"/>
      <c r="F582" s="389" t="s">
        <v>110</v>
      </c>
      <c r="G582" s="390"/>
      <c r="H582" s="391">
        <f>SUM(H581)</f>
        <v>0</v>
      </c>
      <c r="I582" s="392">
        <f>SUM(I581)</f>
        <v>0</v>
      </c>
      <c r="J582" s="392">
        <f>SUM(J581)</f>
        <v>0</v>
      </c>
      <c r="K582" s="81"/>
    </row>
    <row r="583" spans="1:11" x14ac:dyDescent="0.2">
      <c r="A583" s="125"/>
      <c r="B583" s="81"/>
      <c r="C583" s="125"/>
      <c r="D583" s="125"/>
      <c r="E583" s="158"/>
      <c r="F583" s="284"/>
      <c r="G583" s="366"/>
      <c r="H583" s="359"/>
      <c r="I583" s="360"/>
      <c r="J583" s="360"/>
      <c r="K583" s="81"/>
    </row>
    <row r="584" spans="1:11" x14ac:dyDescent="0.2">
      <c r="A584" s="125"/>
      <c r="B584" s="339" t="s">
        <v>404</v>
      </c>
      <c r="C584" s="125"/>
      <c r="D584" s="125"/>
      <c r="E584" s="158"/>
      <c r="F584" s="284"/>
      <c r="G584" s="366"/>
      <c r="H584" s="361"/>
      <c r="I584" s="362"/>
      <c r="J584" s="362"/>
    </row>
    <row r="585" spans="1:11" ht="33.75" x14ac:dyDescent="0.2">
      <c r="A585" s="16" t="s">
        <v>1</v>
      </c>
      <c r="B585" s="16" t="s">
        <v>2</v>
      </c>
      <c r="C585" s="18" t="s">
        <v>3</v>
      </c>
      <c r="D585" s="16" t="s">
        <v>4</v>
      </c>
      <c r="E585" s="19" t="s">
        <v>5</v>
      </c>
      <c r="F585" s="20" t="s">
        <v>6</v>
      </c>
      <c r="G585" s="367" t="s">
        <v>7</v>
      </c>
      <c r="H585" s="22" t="s">
        <v>8</v>
      </c>
      <c r="I585" s="23" t="s">
        <v>9</v>
      </c>
      <c r="J585" s="23" t="s">
        <v>10</v>
      </c>
      <c r="K585" s="24" t="s">
        <v>11</v>
      </c>
    </row>
    <row r="586" spans="1:11" ht="36" x14ac:dyDescent="0.2">
      <c r="A586" s="368">
        <v>1</v>
      </c>
      <c r="B586" s="369" t="s">
        <v>416</v>
      </c>
      <c r="C586" s="370"/>
      <c r="D586" s="368" t="s">
        <v>14</v>
      </c>
      <c r="E586" s="67">
        <v>10</v>
      </c>
      <c r="F586" s="371">
        <v>0</v>
      </c>
      <c r="G586" s="372">
        <v>8</v>
      </c>
      <c r="H586" s="373">
        <f>F586*E586</f>
        <v>0</v>
      </c>
      <c r="I586" s="374">
        <f>H586*G586/100</f>
        <v>0</v>
      </c>
      <c r="J586" s="374">
        <f>H586+I586</f>
        <v>0</v>
      </c>
      <c r="K586" s="54"/>
    </row>
    <row r="587" spans="1:11" x14ac:dyDescent="0.2">
      <c r="A587" s="386"/>
      <c r="B587" s="387"/>
      <c r="C587" s="386"/>
      <c r="D587" s="386"/>
      <c r="E587" s="388"/>
      <c r="F587" s="389" t="s">
        <v>110</v>
      </c>
      <c r="G587" s="390"/>
      <c r="H587" s="391">
        <f>SUM(H586)</f>
        <v>0</v>
      </c>
      <c r="I587" s="392">
        <f>SUM(I586)</f>
        <v>0</v>
      </c>
      <c r="J587" s="392">
        <f>SUM(J586)</f>
        <v>0</v>
      </c>
      <c r="K587" s="81"/>
    </row>
    <row r="588" spans="1:11" x14ac:dyDescent="0.2">
      <c r="A588" s="125"/>
      <c r="B588" s="81"/>
      <c r="C588" s="125"/>
      <c r="D588" s="125"/>
      <c r="E588" s="158"/>
      <c r="F588" s="284"/>
      <c r="G588" s="366"/>
      <c r="H588" s="359"/>
      <c r="I588" s="360"/>
      <c r="J588" s="360"/>
      <c r="K588" s="81"/>
    </row>
    <row r="589" spans="1:11" x14ac:dyDescent="0.2">
      <c r="A589" s="125"/>
      <c r="B589" s="339" t="s">
        <v>405</v>
      </c>
      <c r="C589" s="125"/>
      <c r="D589" s="125"/>
      <c r="E589" s="158"/>
      <c r="F589" s="284"/>
      <c r="G589" s="352"/>
      <c r="H589" s="361"/>
      <c r="I589" s="362"/>
      <c r="J589" s="362"/>
    </row>
    <row r="590" spans="1:11" ht="33.75" x14ac:dyDescent="0.2">
      <c r="A590" s="16" t="s">
        <v>1</v>
      </c>
      <c r="B590" s="16" t="s">
        <v>2</v>
      </c>
      <c r="C590" s="18" t="s">
        <v>3</v>
      </c>
      <c r="D590" s="16" t="s">
        <v>4</v>
      </c>
      <c r="E590" s="19" t="s">
        <v>5</v>
      </c>
      <c r="F590" s="20" t="s">
        <v>6</v>
      </c>
      <c r="G590" s="21" t="s">
        <v>7</v>
      </c>
      <c r="H590" s="22" t="s">
        <v>8</v>
      </c>
      <c r="I590" s="23" t="s">
        <v>9</v>
      </c>
      <c r="J590" s="23" t="s">
        <v>10</v>
      </c>
      <c r="K590" s="24" t="s">
        <v>11</v>
      </c>
    </row>
    <row r="591" spans="1:11" ht="96" x14ac:dyDescent="0.2">
      <c r="A591" s="143">
        <v>1</v>
      </c>
      <c r="B591" s="358" t="s">
        <v>359</v>
      </c>
      <c r="C591" s="140"/>
      <c r="D591" s="342" t="s">
        <v>14</v>
      </c>
      <c r="E591" s="343">
        <v>10</v>
      </c>
      <c r="F591" s="355">
        <v>0</v>
      </c>
      <c r="G591" s="344">
        <v>0.08</v>
      </c>
      <c r="H591" s="356">
        <f>F591*E591</f>
        <v>0</v>
      </c>
      <c r="I591" s="357">
        <f>ROUND((H591*G591),2)</f>
        <v>0</v>
      </c>
      <c r="J591" s="357">
        <f>H591+I591</f>
        <v>0</v>
      </c>
      <c r="K591" s="165"/>
    </row>
    <row r="592" spans="1:11" ht="84" x14ac:dyDescent="0.2">
      <c r="A592" s="143">
        <v>2</v>
      </c>
      <c r="B592" s="358" t="s">
        <v>360</v>
      </c>
      <c r="C592" s="379"/>
      <c r="D592" s="342" t="s">
        <v>14</v>
      </c>
      <c r="E592" s="343">
        <v>50</v>
      </c>
      <c r="F592" s="355">
        <v>0</v>
      </c>
      <c r="G592" s="344">
        <v>0.08</v>
      </c>
      <c r="H592" s="356">
        <f>F592*E592</f>
        <v>0</v>
      </c>
      <c r="I592" s="357">
        <f>ROUND((H592*G592),2)</f>
        <v>0</v>
      </c>
      <c r="J592" s="357">
        <f>H592+I592</f>
        <v>0</v>
      </c>
      <c r="K592" s="165"/>
    </row>
    <row r="593" spans="1:11" ht="60" x14ac:dyDescent="0.2">
      <c r="A593" s="143">
        <v>3</v>
      </c>
      <c r="B593" s="358" t="s">
        <v>361</v>
      </c>
      <c r="C593" s="140"/>
      <c r="D593" s="342" t="s">
        <v>14</v>
      </c>
      <c r="E593" s="343">
        <v>50</v>
      </c>
      <c r="F593" s="355">
        <v>0</v>
      </c>
      <c r="G593" s="344">
        <v>0.08</v>
      </c>
      <c r="H593" s="356">
        <f>F593*E593</f>
        <v>0</v>
      </c>
      <c r="I593" s="357">
        <f>ROUND((H593*G593),2)</f>
        <v>0</v>
      </c>
      <c r="J593" s="357">
        <f>H593+I593</f>
        <v>0</v>
      </c>
      <c r="K593" s="165"/>
    </row>
    <row r="594" spans="1:11" ht="24" x14ac:dyDescent="0.2">
      <c r="A594" s="143">
        <v>4</v>
      </c>
      <c r="B594" s="358" t="s">
        <v>362</v>
      </c>
      <c r="C594" s="140"/>
      <c r="D594" s="342" t="s">
        <v>14</v>
      </c>
      <c r="E594" s="343">
        <v>50</v>
      </c>
      <c r="F594" s="355">
        <v>0</v>
      </c>
      <c r="G594" s="344">
        <v>0.08</v>
      </c>
      <c r="H594" s="356">
        <f>F594*E594</f>
        <v>0</v>
      </c>
      <c r="I594" s="357">
        <f>ROUND((H594*G594),2)</f>
        <v>0</v>
      </c>
      <c r="J594" s="357">
        <f>H594+I594</f>
        <v>0</v>
      </c>
      <c r="K594" s="165"/>
    </row>
    <row r="595" spans="1:11" ht="24" x14ac:dyDescent="0.2">
      <c r="A595" s="143">
        <v>5</v>
      </c>
      <c r="B595" s="358" t="s">
        <v>363</v>
      </c>
      <c r="C595" s="140"/>
      <c r="D595" s="342" t="s">
        <v>14</v>
      </c>
      <c r="E595" s="343">
        <v>30</v>
      </c>
      <c r="F595" s="355">
        <v>0</v>
      </c>
      <c r="G595" s="344">
        <v>0.08</v>
      </c>
      <c r="H595" s="356">
        <f>F595*E595</f>
        <v>0</v>
      </c>
      <c r="I595" s="357">
        <f>ROUND((H595*G595),2)</f>
        <v>0</v>
      </c>
      <c r="J595" s="357">
        <f>H595+I595</f>
        <v>0</v>
      </c>
      <c r="K595" s="165"/>
    </row>
    <row r="596" spans="1:11" x14ac:dyDescent="0.2">
      <c r="A596" s="122"/>
      <c r="B596" s="380"/>
      <c r="C596" s="122"/>
      <c r="D596" s="122"/>
      <c r="E596" s="381"/>
      <c r="F596" s="382" t="s">
        <v>110</v>
      </c>
      <c r="G596" s="383"/>
      <c r="H596" s="384">
        <f>SUM(H591:H595)</f>
        <v>0</v>
      </c>
      <c r="I596" s="385">
        <f>SUM(I591:I595)</f>
        <v>0</v>
      </c>
      <c r="J596" s="385">
        <f>SUM(J591:J595)</f>
        <v>0</v>
      </c>
      <c r="K596" s="165"/>
    </row>
    <row r="597" spans="1:11" x14ac:dyDescent="0.2">
      <c r="A597" s="122"/>
      <c r="B597" s="380"/>
      <c r="C597" s="122"/>
      <c r="D597" s="122"/>
      <c r="E597" s="381"/>
      <c r="F597" s="630"/>
      <c r="G597" s="383"/>
      <c r="H597" s="631"/>
      <c r="I597" s="632"/>
      <c r="J597" s="632"/>
      <c r="K597" s="81"/>
    </row>
    <row r="598" spans="1:11" x14ac:dyDescent="0.2">
      <c r="A598" s="125"/>
      <c r="B598" s="339" t="s">
        <v>411</v>
      </c>
      <c r="C598" s="125"/>
      <c r="D598" s="125"/>
      <c r="E598" s="158"/>
      <c r="F598" s="284"/>
      <c r="G598" s="352"/>
      <c r="H598" s="361"/>
      <c r="I598" s="362"/>
      <c r="J598" s="362"/>
    </row>
    <row r="599" spans="1:11" ht="33.75" x14ac:dyDescent="0.2">
      <c r="A599" s="16" t="s">
        <v>1</v>
      </c>
      <c r="B599" s="16" t="s">
        <v>2</v>
      </c>
      <c r="C599" s="18" t="s">
        <v>3</v>
      </c>
      <c r="D599" s="16" t="s">
        <v>4</v>
      </c>
      <c r="E599" s="19" t="s">
        <v>5</v>
      </c>
      <c r="F599" s="20" t="s">
        <v>6</v>
      </c>
      <c r="G599" s="21" t="s">
        <v>7</v>
      </c>
      <c r="H599" s="22" t="s">
        <v>8</v>
      </c>
      <c r="I599" s="23" t="s">
        <v>9</v>
      </c>
      <c r="J599" s="23" t="s">
        <v>10</v>
      </c>
      <c r="K599" s="24" t="s">
        <v>11</v>
      </c>
    </row>
    <row r="600" spans="1:11" ht="96" x14ac:dyDescent="0.2">
      <c r="A600" s="143">
        <v>1</v>
      </c>
      <c r="B600" s="358" t="s">
        <v>412</v>
      </c>
      <c r="C600" s="140"/>
      <c r="D600" s="342" t="s">
        <v>14</v>
      </c>
      <c r="E600" s="343">
        <v>6</v>
      </c>
      <c r="F600" s="355">
        <v>0</v>
      </c>
      <c r="G600" s="344">
        <v>0.08</v>
      </c>
      <c r="H600" s="356">
        <f>F600*E600</f>
        <v>0</v>
      </c>
      <c r="I600" s="357">
        <f>ROUND((H600*G600),2)</f>
        <v>0</v>
      </c>
      <c r="J600" s="357">
        <f>H600+I600</f>
        <v>0</v>
      </c>
      <c r="K600" s="165"/>
    </row>
    <row r="601" spans="1:11" ht="48" x14ac:dyDescent="0.2">
      <c r="A601" s="143">
        <v>2</v>
      </c>
      <c r="B601" s="358" t="s">
        <v>413</v>
      </c>
      <c r="C601" s="379"/>
      <c r="D601" s="342" t="s">
        <v>14</v>
      </c>
      <c r="E601" s="343">
        <v>300</v>
      </c>
      <c r="F601" s="355">
        <v>0</v>
      </c>
      <c r="G601" s="344">
        <v>0.08</v>
      </c>
      <c r="H601" s="356">
        <f>F601*E601</f>
        <v>0</v>
      </c>
      <c r="I601" s="357">
        <f>ROUND((H601*G601),2)</f>
        <v>0</v>
      </c>
      <c r="J601" s="357">
        <f>H601+I601</f>
        <v>0</v>
      </c>
      <c r="K601" s="165"/>
    </row>
    <row r="602" spans="1:11" x14ac:dyDescent="0.2">
      <c r="A602" s="406"/>
      <c r="B602" s="409"/>
      <c r="C602" s="643"/>
      <c r="D602" s="699"/>
      <c r="E602" s="700"/>
      <c r="F602" s="97" t="s">
        <v>110</v>
      </c>
      <c r="G602" s="404"/>
      <c r="H602" s="384">
        <f>SUM(H600:H601)</f>
        <v>0</v>
      </c>
      <c r="I602" s="385">
        <f>SUM(I600:I601)</f>
        <v>0</v>
      </c>
      <c r="J602" s="385">
        <f>SUM(J600:J601)</f>
        <v>0</v>
      </c>
      <c r="K602" s="81"/>
    </row>
    <row r="603" spans="1:11" x14ac:dyDescent="0.2">
      <c r="A603" s="406"/>
      <c r="B603" s="409"/>
      <c r="C603" s="643"/>
      <c r="D603" s="699"/>
      <c r="E603" s="700"/>
      <c r="F603" s="436"/>
      <c r="G603" s="701"/>
      <c r="H603" s="702"/>
      <c r="I603" s="703"/>
      <c r="J603" s="703"/>
      <c r="K603" s="81"/>
    </row>
    <row r="604" spans="1:11" x14ac:dyDescent="0.2">
      <c r="A604" s="125"/>
      <c r="B604" s="339" t="s">
        <v>448</v>
      </c>
      <c r="C604" s="125"/>
      <c r="D604" s="125"/>
      <c r="E604" s="158"/>
      <c r="F604" s="284"/>
      <c r="G604" s="352"/>
      <c r="H604" s="361"/>
      <c r="I604" s="362"/>
      <c r="J604" s="362"/>
    </row>
    <row r="605" spans="1:11" ht="33.75" x14ac:dyDescent="0.2">
      <c r="A605" s="16" t="s">
        <v>1</v>
      </c>
      <c r="B605" s="16" t="s">
        <v>2</v>
      </c>
      <c r="C605" s="18" t="s">
        <v>3</v>
      </c>
      <c r="D605" s="16" t="s">
        <v>4</v>
      </c>
      <c r="E605" s="19" t="s">
        <v>5</v>
      </c>
      <c r="F605" s="20" t="s">
        <v>6</v>
      </c>
      <c r="G605" s="21" t="s">
        <v>7</v>
      </c>
      <c r="H605" s="22" t="s">
        <v>8</v>
      </c>
      <c r="I605" s="23" t="s">
        <v>9</v>
      </c>
      <c r="J605" s="23" t="s">
        <v>10</v>
      </c>
      <c r="K605" s="24" t="s">
        <v>11</v>
      </c>
    </row>
    <row r="606" spans="1:11" x14ac:dyDescent="0.2">
      <c r="A606" s="143">
        <v>3</v>
      </c>
      <c r="B606" s="358" t="s">
        <v>414</v>
      </c>
      <c r="C606" s="140"/>
      <c r="D606" s="342" t="s">
        <v>14</v>
      </c>
      <c r="E606" s="343">
        <v>150</v>
      </c>
      <c r="F606" s="355">
        <v>0</v>
      </c>
      <c r="G606" s="344">
        <v>0.08</v>
      </c>
      <c r="H606" s="356">
        <f>F606*E606</f>
        <v>0</v>
      </c>
      <c r="I606" s="357">
        <f>ROUND((H606*G606),2)</f>
        <v>0</v>
      </c>
      <c r="J606" s="357">
        <f>H606+I606</f>
        <v>0</v>
      </c>
      <c r="K606" s="165"/>
    </row>
    <row r="607" spans="1:11" x14ac:dyDescent="0.2">
      <c r="A607" s="406"/>
      <c r="B607" s="409"/>
      <c r="C607" s="122"/>
      <c r="D607" s="699"/>
      <c r="E607" s="700"/>
      <c r="F607" s="97" t="s">
        <v>110</v>
      </c>
      <c r="G607" s="404"/>
      <c r="H607" s="384">
        <f>SUM(H606)</f>
        <v>0</v>
      </c>
      <c r="I607" s="385">
        <f>SUM(I606)</f>
        <v>0</v>
      </c>
      <c r="J607" s="385">
        <f>SUM(J606)</f>
        <v>0</v>
      </c>
      <c r="K607" s="81"/>
    </row>
    <row r="608" spans="1:11" x14ac:dyDescent="0.2">
      <c r="A608" s="406"/>
      <c r="B608" s="409"/>
      <c r="C608" s="122"/>
      <c r="D608" s="699"/>
      <c r="E608" s="700"/>
      <c r="F608" s="436"/>
      <c r="G608" s="701"/>
      <c r="H608" s="702"/>
      <c r="I608" s="703"/>
      <c r="J608" s="703"/>
      <c r="K608" s="81"/>
    </row>
    <row r="609" spans="1:11" x14ac:dyDescent="0.2">
      <c r="A609" s="125"/>
      <c r="B609" s="339" t="s">
        <v>449</v>
      </c>
      <c r="C609" s="125"/>
      <c r="D609" s="125"/>
      <c r="E609" s="158"/>
      <c r="F609" s="284"/>
      <c r="G609" s="352"/>
      <c r="H609" s="361"/>
      <c r="I609" s="362"/>
      <c r="J609" s="362"/>
    </row>
    <row r="610" spans="1:11" ht="33.75" x14ac:dyDescent="0.2">
      <c r="A610" s="16" t="s">
        <v>1</v>
      </c>
      <c r="B610" s="16" t="s">
        <v>2</v>
      </c>
      <c r="C610" s="18" t="s">
        <v>3</v>
      </c>
      <c r="D610" s="16" t="s">
        <v>4</v>
      </c>
      <c r="E610" s="19" t="s">
        <v>5</v>
      </c>
      <c r="F610" s="20" t="s">
        <v>6</v>
      </c>
      <c r="G610" s="21" t="s">
        <v>7</v>
      </c>
      <c r="H610" s="22" t="s">
        <v>8</v>
      </c>
      <c r="I610" s="23" t="s">
        <v>9</v>
      </c>
      <c r="J610" s="23" t="s">
        <v>10</v>
      </c>
      <c r="K610" s="24" t="s">
        <v>11</v>
      </c>
    </row>
    <row r="611" spans="1:11" ht="36" x14ac:dyDescent="0.2">
      <c r="A611" s="704">
        <v>4</v>
      </c>
      <c r="B611" s="705" t="s">
        <v>415</v>
      </c>
      <c r="C611" s="706"/>
      <c r="D611" s="707" t="s">
        <v>14</v>
      </c>
      <c r="E611" s="708">
        <v>500</v>
      </c>
      <c r="F611" s="709">
        <v>0</v>
      </c>
      <c r="G611" s="710">
        <v>0.08</v>
      </c>
      <c r="H611" s="711">
        <f>F611*E611</f>
        <v>0</v>
      </c>
      <c r="I611" s="712">
        <f>ROUND((H611*G611),2)</f>
        <v>0</v>
      </c>
      <c r="J611" s="712">
        <f>H611+I611</f>
        <v>0</v>
      </c>
      <c r="K611" s="670"/>
    </row>
    <row r="612" spans="1:11" x14ac:dyDescent="0.2">
      <c r="A612" s="122"/>
      <c r="B612" s="380"/>
      <c r="C612" s="122"/>
      <c r="D612" s="122"/>
      <c r="E612" s="381"/>
      <c r="F612" s="382" t="s">
        <v>110</v>
      </c>
      <c r="G612" s="383"/>
      <c r="H612" s="384">
        <f>SUM(H611)</f>
        <v>0</v>
      </c>
      <c r="I612" s="385">
        <f>SUM(I611)</f>
        <v>0</v>
      </c>
      <c r="J612" s="385">
        <f>SUM(J611)</f>
        <v>0</v>
      </c>
      <c r="K612" s="81"/>
    </row>
    <row r="613" spans="1:11" x14ac:dyDescent="0.2">
      <c r="A613" s="122"/>
      <c r="B613" s="380"/>
      <c r="C613" s="122"/>
      <c r="D613" s="122"/>
      <c r="E613" s="381"/>
      <c r="F613" s="630"/>
      <c r="G613" s="383"/>
      <c r="H613" s="631"/>
      <c r="I613" s="632"/>
      <c r="J613" s="632"/>
      <c r="K613" s="81"/>
    </row>
    <row r="614" spans="1:11" x14ac:dyDescent="0.2">
      <c r="A614" s="125"/>
      <c r="B614" s="339" t="s">
        <v>423</v>
      </c>
      <c r="C614" s="125"/>
      <c r="D614" s="125"/>
      <c r="E614" s="158"/>
      <c r="F614" s="284"/>
      <c r="G614" s="352"/>
      <c r="H614" s="361"/>
      <c r="I614" s="362"/>
      <c r="J614" s="362"/>
    </row>
    <row r="615" spans="1:11" ht="33.75" x14ac:dyDescent="0.2">
      <c r="A615" s="16" t="s">
        <v>1</v>
      </c>
      <c r="B615" s="16" t="s">
        <v>2</v>
      </c>
      <c r="C615" s="18" t="s">
        <v>3</v>
      </c>
      <c r="D615" s="16" t="s">
        <v>4</v>
      </c>
      <c r="E615" s="19" t="s">
        <v>5</v>
      </c>
      <c r="F615" s="20" t="s">
        <v>6</v>
      </c>
      <c r="G615" s="21" t="s">
        <v>7</v>
      </c>
      <c r="H615" s="22" t="s">
        <v>8</v>
      </c>
      <c r="I615" s="23" t="s">
        <v>9</v>
      </c>
      <c r="J615" s="23" t="s">
        <v>10</v>
      </c>
      <c r="K615" s="24" t="s">
        <v>11</v>
      </c>
    </row>
    <row r="616" spans="1:11" ht="48" x14ac:dyDescent="0.2">
      <c r="A616" s="143">
        <v>1</v>
      </c>
      <c r="B616" s="358" t="s">
        <v>419</v>
      </c>
      <c r="C616" s="140"/>
      <c r="D616" s="342" t="s">
        <v>14</v>
      </c>
      <c r="E616" s="343">
        <v>12</v>
      </c>
      <c r="F616" s="355">
        <v>0</v>
      </c>
      <c r="G616" s="344">
        <v>0.08</v>
      </c>
      <c r="H616" s="356">
        <f>F616*E616</f>
        <v>0</v>
      </c>
      <c r="I616" s="357">
        <f>ROUND((H616*G616),2)</f>
        <v>0</v>
      </c>
      <c r="J616" s="357">
        <f>H616+I616</f>
        <v>0</v>
      </c>
      <c r="K616" s="165"/>
    </row>
    <row r="617" spans="1:11" x14ac:dyDescent="0.2">
      <c r="A617" s="122"/>
      <c r="B617" s="380"/>
      <c r="C617" s="122"/>
      <c r="D617" s="122"/>
      <c r="E617" s="381"/>
      <c r="F617" s="382" t="s">
        <v>110</v>
      </c>
      <c r="G617" s="383"/>
      <c r="H617" s="384">
        <f>SUM(H613:H616)</f>
        <v>0</v>
      </c>
      <c r="I617" s="385">
        <f>SUM(I613:I616)</f>
        <v>0</v>
      </c>
      <c r="J617" s="385">
        <f>SUM(J613:J616)</f>
        <v>0</v>
      </c>
      <c r="K617" s="81"/>
    </row>
    <row r="618" spans="1:11" x14ac:dyDescent="0.2">
      <c r="A618" s="122"/>
      <c r="B618" s="365" t="s">
        <v>420</v>
      </c>
      <c r="C618" s="122"/>
      <c r="D618" s="122"/>
      <c r="E618" s="381"/>
      <c r="F618" s="630"/>
      <c r="G618" s="383"/>
      <c r="H618" s="631"/>
      <c r="I618" s="632"/>
      <c r="J618" s="632"/>
      <c r="K618" s="81"/>
    </row>
    <row r="619" spans="1:11" ht="24" x14ac:dyDescent="0.2">
      <c r="A619" s="122"/>
      <c r="B619" s="380" t="s">
        <v>421</v>
      </c>
      <c r="C619" s="122"/>
      <c r="D619" s="122"/>
      <c r="E619" s="381"/>
      <c r="F619" s="630"/>
      <c r="G619" s="383"/>
      <c r="H619" s="631"/>
      <c r="I619" s="632"/>
      <c r="J619" s="632"/>
      <c r="K619" s="81"/>
    </row>
    <row r="620" spans="1:11" x14ac:dyDescent="0.2">
      <c r="A620" s="122"/>
      <c r="B620" s="380"/>
      <c r="C620" s="122"/>
      <c r="D620" s="122"/>
      <c r="E620" s="381"/>
      <c r="F620" s="630"/>
      <c r="G620" s="383"/>
      <c r="H620" s="631"/>
      <c r="I620" s="632"/>
      <c r="J620" s="632"/>
      <c r="K620" s="81"/>
    </row>
    <row r="621" spans="1:11" x14ac:dyDescent="0.2">
      <c r="A621" s="122"/>
      <c r="B621" s="380"/>
      <c r="C621" s="122"/>
      <c r="D621" s="122"/>
      <c r="E621" s="381"/>
      <c r="F621" s="630"/>
      <c r="G621" s="383"/>
      <c r="H621" s="631"/>
      <c r="I621" s="632"/>
      <c r="J621" s="632"/>
      <c r="K621" s="81"/>
    </row>
    <row r="622" spans="1:11" x14ac:dyDescent="0.2">
      <c r="A622" s="125"/>
      <c r="B622" s="339" t="s">
        <v>424</v>
      </c>
      <c r="C622" s="125"/>
      <c r="D622" s="125"/>
      <c r="E622" s="158"/>
      <c r="F622" s="284"/>
      <c r="G622" s="352"/>
      <c r="H622" s="361"/>
      <c r="I622" s="362"/>
      <c r="J622" s="362"/>
    </row>
    <row r="623" spans="1:11" ht="33.75" x14ac:dyDescent="0.2">
      <c r="A623" s="16" t="s">
        <v>1</v>
      </c>
      <c r="B623" s="16" t="s">
        <v>2</v>
      </c>
      <c r="C623" s="18" t="s">
        <v>3</v>
      </c>
      <c r="D623" s="16" t="s">
        <v>4</v>
      </c>
      <c r="E623" s="19" t="s">
        <v>5</v>
      </c>
      <c r="F623" s="20" t="s">
        <v>6</v>
      </c>
      <c r="G623" s="21" t="s">
        <v>7</v>
      </c>
      <c r="H623" s="22" t="s">
        <v>8</v>
      </c>
      <c r="I623" s="23" t="s">
        <v>9</v>
      </c>
      <c r="J623" s="23" t="s">
        <v>10</v>
      </c>
      <c r="K623" s="24" t="s">
        <v>11</v>
      </c>
    </row>
    <row r="624" spans="1:11" ht="72" x14ac:dyDescent="0.2">
      <c r="A624" s="143">
        <v>1</v>
      </c>
      <c r="B624" s="358" t="s">
        <v>425</v>
      </c>
      <c r="C624" s="140"/>
      <c r="D624" s="342" t="s">
        <v>14</v>
      </c>
      <c r="E624" s="343">
        <v>1</v>
      </c>
      <c r="F624" s="355">
        <v>0</v>
      </c>
      <c r="G624" s="344">
        <v>0.08</v>
      </c>
      <c r="H624" s="356">
        <f>F624*E624</f>
        <v>0</v>
      </c>
      <c r="I624" s="357">
        <f>ROUND((H624*G624),2)</f>
        <v>0</v>
      </c>
      <c r="J624" s="357">
        <f>H624+I624</f>
        <v>0</v>
      </c>
      <c r="K624" s="165"/>
    </row>
    <row r="625" spans="1:12" ht="72" x14ac:dyDescent="0.2">
      <c r="A625" s="143">
        <v>2</v>
      </c>
      <c r="B625" s="358" t="s">
        <v>426</v>
      </c>
      <c r="C625" s="379"/>
      <c r="D625" s="342" t="s">
        <v>14</v>
      </c>
      <c r="E625" s="343">
        <v>1</v>
      </c>
      <c r="F625" s="355">
        <v>0</v>
      </c>
      <c r="G625" s="344">
        <v>0.08</v>
      </c>
      <c r="H625" s="356">
        <f>F625*E625</f>
        <v>0</v>
      </c>
      <c r="I625" s="357">
        <f>ROUND((H625*G625),2)</f>
        <v>0</v>
      </c>
      <c r="J625" s="357">
        <f>H625+I625</f>
        <v>0</v>
      </c>
      <c r="K625" s="165"/>
    </row>
    <row r="626" spans="1:12" ht="72" x14ac:dyDescent="0.2">
      <c r="A626" s="143">
        <v>3</v>
      </c>
      <c r="B626" s="358" t="s">
        <v>427</v>
      </c>
      <c r="C626" s="140"/>
      <c r="D626" s="342" t="s">
        <v>14</v>
      </c>
      <c r="E626" s="343">
        <v>1</v>
      </c>
      <c r="F626" s="355">
        <v>0</v>
      </c>
      <c r="G626" s="344">
        <v>0.08</v>
      </c>
      <c r="H626" s="356">
        <f>F626*E626</f>
        <v>0</v>
      </c>
      <c r="I626" s="357">
        <f>ROUND((H626*G626),2)</f>
        <v>0</v>
      </c>
      <c r="J626" s="357">
        <f>H626+I626</f>
        <v>0</v>
      </c>
      <c r="K626" s="165"/>
    </row>
    <row r="627" spans="1:12" ht="72" x14ac:dyDescent="0.2">
      <c r="A627" s="143">
        <v>4</v>
      </c>
      <c r="B627" s="358" t="s">
        <v>428</v>
      </c>
      <c r="C627" s="140"/>
      <c r="D627" s="342" t="s">
        <v>14</v>
      </c>
      <c r="E627" s="343">
        <v>1</v>
      </c>
      <c r="F627" s="355">
        <v>0</v>
      </c>
      <c r="G627" s="344">
        <v>0.08</v>
      </c>
      <c r="H627" s="356">
        <f>F627*E627</f>
        <v>0</v>
      </c>
      <c r="I627" s="357">
        <f>ROUND((H627*G627),2)</f>
        <v>0</v>
      </c>
      <c r="J627" s="357">
        <f>H627+I627</f>
        <v>0</v>
      </c>
      <c r="K627" s="165"/>
    </row>
    <row r="628" spans="1:12" x14ac:dyDescent="0.2">
      <c r="A628" s="122"/>
      <c r="B628" s="380"/>
      <c r="C628" s="122"/>
      <c r="D628" s="122"/>
      <c r="E628" s="381"/>
      <c r="F628" s="382" t="s">
        <v>110</v>
      </c>
      <c r="G628" s="383"/>
      <c r="H628" s="384">
        <f>SUM(H624:H627)</f>
        <v>0</v>
      </c>
      <c r="I628" s="385">
        <f>SUM(I624:I627)</f>
        <v>0</v>
      </c>
      <c r="J628" s="385">
        <f>SUM(J624:J627)</f>
        <v>0</v>
      </c>
      <c r="K628" s="81"/>
    </row>
    <row r="629" spans="1:12" x14ac:dyDescent="0.2">
      <c r="A629" s="122"/>
      <c r="B629" s="365" t="s">
        <v>429</v>
      </c>
      <c r="C629" s="122"/>
      <c r="D629" s="122"/>
      <c r="E629" s="381"/>
      <c r="F629" s="630"/>
      <c r="G629" s="383"/>
      <c r="H629" s="631"/>
      <c r="I629" s="632"/>
      <c r="J629" s="632"/>
      <c r="K629" s="81"/>
    </row>
    <row r="630" spans="1:12" ht="24" x14ac:dyDescent="0.2">
      <c r="A630" s="122"/>
      <c r="B630" s="380" t="s">
        <v>421</v>
      </c>
      <c r="C630" s="122"/>
      <c r="D630" s="122"/>
      <c r="E630" s="381"/>
      <c r="F630" s="630"/>
      <c r="G630" s="383"/>
      <c r="H630" s="631"/>
      <c r="I630" s="632"/>
      <c r="J630" s="632"/>
      <c r="K630" s="81"/>
    </row>
    <row r="631" spans="1:12" x14ac:dyDescent="0.2">
      <c r="A631" s="122"/>
      <c r="B631" s="380"/>
      <c r="C631" s="122"/>
      <c r="D631" s="122"/>
      <c r="E631" s="381"/>
      <c r="F631" s="630"/>
      <c r="G631" s="383"/>
      <c r="H631" s="631"/>
      <c r="I631" s="632"/>
      <c r="J631" s="632"/>
      <c r="K631" s="81"/>
    </row>
    <row r="632" spans="1:12" x14ac:dyDescent="0.2">
      <c r="A632" s="125"/>
      <c r="B632" s="339" t="s">
        <v>432</v>
      </c>
      <c r="C632" s="125"/>
      <c r="D632" s="125"/>
      <c r="E632" s="158"/>
      <c r="F632" s="284"/>
      <c r="G632" s="352"/>
      <c r="H632" s="361"/>
      <c r="I632" s="362"/>
      <c r="J632" s="362"/>
      <c r="L632" s="642"/>
    </row>
    <row r="633" spans="1:12" ht="33.75" x14ac:dyDescent="0.2">
      <c r="A633" s="16" t="s">
        <v>1</v>
      </c>
      <c r="B633" s="16" t="s">
        <v>2</v>
      </c>
      <c r="C633" s="18" t="s">
        <v>3</v>
      </c>
      <c r="D633" s="16" t="s">
        <v>4</v>
      </c>
      <c r="E633" s="19" t="s">
        <v>5</v>
      </c>
      <c r="F633" s="20" t="s">
        <v>6</v>
      </c>
      <c r="G633" s="21" t="s">
        <v>7</v>
      </c>
      <c r="H633" s="22" t="s">
        <v>8</v>
      </c>
      <c r="I633" s="23" t="s">
        <v>9</v>
      </c>
      <c r="J633" s="23" t="s">
        <v>10</v>
      </c>
      <c r="K633" s="24" t="s">
        <v>11</v>
      </c>
      <c r="L633" s="642"/>
    </row>
    <row r="634" spans="1:12" ht="24" x14ac:dyDescent="0.2">
      <c r="A634" s="143">
        <v>1</v>
      </c>
      <c r="B634" s="358" t="s">
        <v>440</v>
      </c>
      <c r="C634" s="140"/>
      <c r="D634" s="342" t="s">
        <v>14</v>
      </c>
      <c r="E634" s="343">
        <v>30</v>
      </c>
      <c r="F634" s="355">
        <v>0</v>
      </c>
      <c r="G634" s="344">
        <v>0.08</v>
      </c>
      <c r="H634" s="356">
        <f>F634*E634</f>
        <v>0</v>
      </c>
      <c r="I634" s="357">
        <f>ROUND((H634*G634),2)</f>
        <v>0</v>
      </c>
      <c r="J634" s="357">
        <f>H634+I634</f>
        <v>0</v>
      </c>
      <c r="K634" s="165"/>
      <c r="L634" s="642"/>
    </row>
    <row r="635" spans="1:12" ht="24" x14ac:dyDescent="0.2">
      <c r="A635" s="143">
        <v>2</v>
      </c>
      <c r="B635" s="358" t="s">
        <v>431</v>
      </c>
      <c r="C635" s="140"/>
      <c r="D635" s="342" t="s">
        <v>14</v>
      </c>
      <c r="E635" s="343">
        <v>25</v>
      </c>
      <c r="F635" s="355">
        <v>0</v>
      </c>
      <c r="G635" s="344">
        <v>0.08</v>
      </c>
      <c r="H635" s="356">
        <f>F635*E635</f>
        <v>0</v>
      </c>
      <c r="I635" s="357">
        <f>ROUND((H635*G635),2)</f>
        <v>0</v>
      </c>
      <c r="J635" s="357">
        <f>H635+I635</f>
        <v>0</v>
      </c>
      <c r="K635" s="81"/>
      <c r="L635" s="642"/>
    </row>
    <row r="636" spans="1:12" x14ac:dyDescent="0.2">
      <c r="A636" s="122"/>
      <c r="B636" s="380"/>
      <c r="C636" s="122"/>
      <c r="D636" s="122"/>
      <c r="E636" s="381"/>
      <c r="F636" s="382" t="s">
        <v>110</v>
      </c>
      <c r="G636" s="383"/>
      <c r="H636" s="650">
        <f>SUM(H634:H635)</f>
        <v>0</v>
      </c>
      <c r="I636" s="651">
        <f>SUM(I634:I635)</f>
        <v>0</v>
      </c>
      <c r="J636" s="651">
        <f>SUM(J634:J635)</f>
        <v>0</v>
      </c>
      <c r="K636" s="81"/>
      <c r="L636" s="642"/>
    </row>
    <row r="637" spans="1:12" x14ac:dyDescent="0.2">
      <c r="A637" s="643"/>
      <c r="B637" s="365" t="s">
        <v>433</v>
      </c>
      <c r="C637" s="643"/>
      <c r="D637" s="643"/>
      <c r="E637" s="644"/>
      <c r="F637" s="647"/>
      <c r="G637" s="645"/>
      <c r="H637" s="648"/>
      <c r="I637" s="649"/>
      <c r="J637" s="649"/>
      <c r="K637" s="646"/>
      <c r="L637" s="642"/>
    </row>
    <row r="638" spans="1:12" x14ac:dyDescent="0.2">
      <c r="A638" s="125"/>
      <c r="B638" s="81" t="s">
        <v>339</v>
      </c>
      <c r="C638" s="125"/>
      <c r="D638" s="125"/>
      <c r="E638" s="158"/>
      <c r="F638" s="284"/>
      <c r="G638" s="366"/>
      <c r="H638" s="359"/>
      <c r="I638" s="360"/>
      <c r="J638" s="360"/>
      <c r="K638" s="81"/>
    </row>
    <row r="639" spans="1:12" x14ac:dyDescent="0.2">
      <c r="A639" s="125"/>
      <c r="B639" s="81"/>
      <c r="C639" s="125"/>
      <c r="D639" s="125"/>
      <c r="E639" s="158"/>
      <c r="F639" s="284"/>
      <c r="G639" s="366"/>
      <c r="H639" s="359"/>
      <c r="I639" s="360"/>
      <c r="J639" s="360"/>
      <c r="K639" s="81"/>
    </row>
    <row r="640" spans="1:12" ht="25.5" x14ac:dyDescent="0.2">
      <c r="B640" s="375" t="s">
        <v>364</v>
      </c>
      <c r="F640" s="376" t="s">
        <v>365</v>
      </c>
      <c r="G640" s="377"/>
      <c r="H640" s="376">
        <f>H636+H628+H617+H612+H607+H602+H596+H587+H582+H577+H571+H566+H561+H555+H549+H544+H536+H527+H520+H514+H509+H504+H499+H494+H489+H478+H472+H466+H461+H454+H449+H442+H438+H416+H404+H397+H390+H385+H361+H356+H299+H288+H283+H276+H263+H258+H252+H224+H214+H201+H194+H185+H174+H164+H159+H154+H148+H141+H132+H120+H108+H96+H90+H81+H74+H68+H60+H54+H47+H41+H8</f>
        <v>0</v>
      </c>
      <c r="I640" s="376">
        <f>J640-H640</f>
        <v>0</v>
      </c>
      <c r="J640" s="376">
        <f>J636+J628+J617+J612+J607+J602+J596+J587+J582+J577+J571+J566+J561+J555+J549+J536+J527+J520+J514+J509+J504+J499+J494+J489+J478+J472+J466+J461+J454+J449+J442+J438+J416+J404+J397+J390+J385+J361+J356+J299+J288+J283+J276+J263+J258+J252+J224+J214+J209+J201+J194+J185+J174+J164+J159+J154+J148+J141+J132+J120+J108+J96+J90+J81+J74+J68+J60+J54+J47+J41+J8</f>
        <v>0</v>
      </c>
    </row>
    <row r="641" spans="2:8" ht="51" x14ac:dyDescent="0.2">
      <c r="B641" s="378" t="s">
        <v>366</v>
      </c>
      <c r="F641" s="376" t="s">
        <v>367</v>
      </c>
      <c r="G641" s="377"/>
      <c r="H641" s="376">
        <f>H640/4.0196</f>
        <v>0</v>
      </c>
    </row>
    <row r="642" spans="2:8" x14ac:dyDescent="0.2">
      <c r="F642" s="376"/>
      <c r="G642" s="377"/>
      <c r="H642" s="376"/>
    </row>
  </sheetData>
  <mergeCells count="6">
    <mergeCell ref="F299:G299"/>
    <mergeCell ref="F356:G356"/>
    <mergeCell ref="F385:G385"/>
    <mergeCell ref="F397:G397"/>
    <mergeCell ref="F390:G390"/>
    <mergeCell ref="F361:G361"/>
  </mergeCells>
  <pageMargins left="0.44" right="0.43" top="0.39370078740157483" bottom="0.39370078740157483" header="0" footer="0.51181102362204722"/>
  <pageSetup paperSize="9" scale="70" orientation="landscape" r:id="rId1"/>
  <headerFooter alignWithMargins="0">
    <oddHeader>&amp;C&amp;P</oddHeader>
  </headerFooter>
  <rowBreaks count="3" manualBreakCount="3">
    <brk id="314" max="10" man="1"/>
    <brk id="363" max="10" man="1"/>
    <brk id="4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2014-02-13T13:15:45Z</cp:lastPrinted>
  <dcterms:created xsi:type="dcterms:W3CDTF">2014-01-27T14:03:12Z</dcterms:created>
  <dcterms:modified xsi:type="dcterms:W3CDTF">2014-02-26T11:58:17Z</dcterms:modified>
</cp:coreProperties>
</file>