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0" windowWidth="22980" windowHeight="9375"/>
  </bookViews>
  <sheets>
    <sheet name="Arkusz1" sheetId="1" r:id="rId1"/>
    <sheet name="Arkusz2" sheetId="2" r:id="rId2"/>
    <sheet name="Arkusz3" sheetId="3" r:id="rId3"/>
  </sheets>
  <definedNames>
    <definedName name="_xlnm._FilterDatabase" localSheetId="0" hidden="1">Arkusz1!$A$7:$K$117</definedName>
    <definedName name="_xlnm.Print_Area" localSheetId="0">Arkusz1!$A$1:$L$154</definedName>
  </definedNames>
  <calcPr calcId="145621" iterateDelta="1E-4"/>
</workbook>
</file>

<file path=xl/calcChain.xml><?xml version="1.0" encoding="utf-8"?>
<calcChain xmlns="http://schemas.openxmlformats.org/spreadsheetml/2006/main">
  <c r="K154" i="1" l="1"/>
  <c r="I154" i="1"/>
  <c r="I99" i="1"/>
  <c r="I100" i="1" s="1"/>
  <c r="H99" i="1"/>
  <c r="K99" i="1" s="1"/>
  <c r="J99" i="1" l="1"/>
  <c r="J100" i="1" s="1"/>
  <c r="K100" i="1"/>
  <c r="I151" i="1"/>
  <c r="I152" i="1" s="1"/>
  <c r="H151" i="1"/>
  <c r="K151" i="1" s="1"/>
  <c r="K152" i="1" l="1"/>
  <c r="J151" i="1"/>
  <c r="J152" i="1" s="1"/>
  <c r="I147" i="1" l="1"/>
  <c r="I148" i="1" s="1"/>
  <c r="H147" i="1"/>
  <c r="K147" i="1" s="1"/>
  <c r="K148" i="1" s="1"/>
  <c r="J147" i="1" l="1"/>
  <c r="J148" i="1" s="1"/>
  <c r="I73" i="1"/>
  <c r="H73" i="1"/>
  <c r="K73" i="1" s="1"/>
  <c r="J73" i="1" l="1"/>
  <c r="H9" i="1"/>
  <c r="K9" i="1" s="1"/>
  <c r="I9" i="1"/>
  <c r="J9" i="1" l="1"/>
  <c r="I120" i="1"/>
  <c r="H120" i="1"/>
  <c r="K120" i="1" s="1"/>
  <c r="J120" i="1" l="1"/>
  <c r="I144" i="1"/>
  <c r="H144" i="1"/>
  <c r="K144" i="1" s="1"/>
  <c r="I143" i="1"/>
  <c r="H143" i="1"/>
  <c r="K143" i="1" s="1"/>
  <c r="I142" i="1"/>
  <c r="H142" i="1"/>
  <c r="K142" i="1" s="1"/>
  <c r="I141" i="1"/>
  <c r="H141" i="1"/>
  <c r="K141" i="1" s="1"/>
  <c r="I140" i="1"/>
  <c r="H140" i="1"/>
  <c r="K140" i="1" s="1"/>
  <c r="I139" i="1"/>
  <c r="H139" i="1"/>
  <c r="K139" i="1" s="1"/>
  <c r="I138" i="1"/>
  <c r="H138" i="1"/>
  <c r="K138" i="1" s="1"/>
  <c r="I135" i="1"/>
  <c r="H135" i="1"/>
  <c r="K135" i="1" s="1"/>
  <c r="I132" i="1"/>
  <c r="I133" i="1" s="1"/>
  <c r="H132" i="1"/>
  <c r="K132" i="1" s="1"/>
  <c r="K133" i="1" s="1"/>
  <c r="I129" i="1"/>
  <c r="H129" i="1"/>
  <c r="K129" i="1" s="1"/>
  <c r="I128" i="1"/>
  <c r="H128" i="1"/>
  <c r="K128" i="1" s="1"/>
  <c r="I127" i="1"/>
  <c r="H127" i="1"/>
  <c r="K127" i="1" s="1"/>
  <c r="H81" i="1"/>
  <c r="K81" i="1" s="1"/>
  <c r="I81" i="1"/>
  <c r="J129" i="1" l="1"/>
  <c r="J143" i="1"/>
  <c r="J140" i="1"/>
  <c r="J142" i="1"/>
  <c r="J81" i="1"/>
  <c r="I145" i="1"/>
  <c r="K145" i="1"/>
  <c r="J139" i="1"/>
  <c r="J144" i="1"/>
  <c r="J141" i="1"/>
  <c r="J138" i="1"/>
  <c r="J135" i="1"/>
  <c r="K136" i="1"/>
  <c r="I136" i="1"/>
  <c r="J132" i="1"/>
  <c r="J133" i="1" s="1"/>
  <c r="I130" i="1"/>
  <c r="J128" i="1"/>
  <c r="K130" i="1"/>
  <c r="J127" i="1"/>
  <c r="I124" i="1"/>
  <c r="H124" i="1"/>
  <c r="K124" i="1" s="1"/>
  <c r="I123" i="1"/>
  <c r="H123" i="1"/>
  <c r="K123" i="1" s="1"/>
  <c r="J145" i="1" l="1"/>
  <c r="J130" i="1"/>
  <c r="J136" i="1"/>
  <c r="I125" i="1"/>
  <c r="J124" i="1"/>
  <c r="K125" i="1"/>
  <c r="J123" i="1"/>
  <c r="J125" i="1" l="1"/>
  <c r="I119" i="1"/>
  <c r="I121" i="1" s="1"/>
  <c r="H119" i="1"/>
  <c r="K119" i="1" s="1"/>
  <c r="K121" i="1" s="1"/>
  <c r="J119" i="1" l="1"/>
  <c r="J121" i="1" s="1"/>
  <c r="H116" i="1"/>
  <c r="K116" i="1" s="1"/>
  <c r="H115" i="1"/>
  <c r="K115" i="1" s="1"/>
  <c r="H114" i="1"/>
  <c r="K114" i="1" s="1"/>
  <c r="H111" i="1"/>
  <c r="K111" i="1" s="1"/>
  <c r="H108" i="1"/>
  <c r="K108" i="1" s="1"/>
  <c r="H107" i="1"/>
  <c r="K107" i="1" s="1"/>
  <c r="H104" i="1"/>
  <c r="K104" i="1" s="1"/>
  <c r="H103" i="1"/>
  <c r="K103" i="1" s="1"/>
  <c r="H96" i="1"/>
  <c r="K96" i="1" s="1"/>
  <c r="H95" i="1"/>
  <c r="K95" i="1" s="1"/>
  <c r="H92" i="1"/>
  <c r="K92" i="1" s="1"/>
  <c r="K93" i="1" s="1"/>
  <c r="H89" i="1"/>
  <c r="K89" i="1" s="1"/>
  <c r="H86" i="1"/>
  <c r="K86" i="1" s="1"/>
  <c r="H85" i="1"/>
  <c r="K85" i="1" s="1"/>
  <c r="H82" i="1"/>
  <c r="K82" i="1" s="1"/>
  <c r="H80" i="1"/>
  <c r="K80" i="1" s="1"/>
  <c r="H79" i="1"/>
  <c r="K79" i="1" s="1"/>
  <c r="H78" i="1"/>
  <c r="K78" i="1" s="1"/>
  <c r="H77" i="1"/>
  <c r="K77" i="1" s="1"/>
  <c r="H76" i="1"/>
  <c r="K76" i="1" s="1"/>
  <c r="H72" i="1"/>
  <c r="K72" i="1" s="1"/>
  <c r="K74" i="1" s="1"/>
  <c r="H67" i="1"/>
  <c r="K67" i="1" s="1"/>
  <c r="H66" i="1"/>
  <c r="K66" i="1" s="1"/>
  <c r="H65" i="1"/>
  <c r="K65" i="1" s="1"/>
  <c r="H64" i="1"/>
  <c r="K64" i="1" s="1"/>
  <c r="H63" i="1"/>
  <c r="K63" i="1" s="1"/>
  <c r="H62" i="1"/>
  <c r="K62" i="1" s="1"/>
  <c r="H61" i="1"/>
  <c r="K61" i="1" s="1"/>
  <c r="H60" i="1"/>
  <c r="K60" i="1" s="1"/>
  <c r="H59" i="1"/>
  <c r="K59" i="1" s="1"/>
  <c r="H58" i="1"/>
  <c r="K58" i="1" s="1"/>
  <c r="H55" i="1"/>
  <c r="K55" i="1" s="1"/>
  <c r="H52" i="1"/>
  <c r="K52" i="1" s="1"/>
  <c r="H47" i="1"/>
  <c r="K47" i="1" s="1"/>
  <c r="H46" i="1"/>
  <c r="K46" i="1" s="1"/>
  <c r="H43" i="1"/>
  <c r="K43" i="1" s="1"/>
  <c r="H40" i="1"/>
  <c r="K40" i="1" s="1"/>
  <c r="H37" i="1"/>
  <c r="K37" i="1" s="1"/>
  <c r="H34" i="1"/>
  <c r="K34" i="1" s="1"/>
  <c r="H26" i="1"/>
  <c r="K26" i="1" s="1"/>
  <c r="H25" i="1"/>
  <c r="K25" i="1" s="1"/>
  <c r="H24" i="1"/>
  <c r="K24" i="1" s="1"/>
  <c r="H23" i="1"/>
  <c r="K23" i="1" s="1"/>
  <c r="H22" i="1"/>
  <c r="K22" i="1" s="1"/>
  <c r="H21" i="1"/>
  <c r="K21" i="1" s="1"/>
  <c r="H20" i="1"/>
  <c r="K20" i="1" s="1"/>
  <c r="H19" i="1"/>
  <c r="K19" i="1" s="1"/>
  <c r="H18" i="1"/>
  <c r="K18" i="1" s="1"/>
  <c r="H17" i="1"/>
  <c r="K17" i="1" s="1"/>
  <c r="H16" i="1"/>
  <c r="K16" i="1" s="1"/>
  <c r="H15" i="1"/>
  <c r="K15" i="1" s="1"/>
  <c r="H14" i="1"/>
  <c r="K14" i="1" s="1"/>
  <c r="H13" i="1"/>
  <c r="K13" i="1" s="1"/>
  <c r="H10" i="1"/>
  <c r="K10" i="1" s="1"/>
  <c r="I116" i="1"/>
  <c r="I115" i="1"/>
  <c r="I114" i="1"/>
  <c r="I111" i="1"/>
  <c r="I108" i="1"/>
  <c r="I107" i="1"/>
  <c r="I104" i="1"/>
  <c r="I103" i="1"/>
  <c r="I96" i="1"/>
  <c r="I95" i="1"/>
  <c r="I92" i="1"/>
  <c r="I93" i="1" s="1"/>
  <c r="I89" i="1"/>
  <c r="I86" i="1"/>
  <c r="I85" i="1"/>
  <c r="I82" i="1"/>
  <c r="I80" i="1"/>
  <c r="I79" i="1"/>
  <c r="I78" i="1"/>
  <c r="I77" i="1"/>
  <c r="I76" i="1"/>
  <c r="I72" i="1"/>
  <c r="I74" i="1" s="1"/>
  <c r="I67" i="1"/>
  <c r="I66" i="1"/>
  <c r="I65" i="1"/>
  <c r="I64" i="1"/>
  <c r="I63" i="1"/>
  <c r="I62" i="1"/>
  <c r="I61" i="1"/>
  <c r="I60" i="1"/>
  <c r="I59" i="1"/>
  <c r="I58" i="1"/>
  <c r="I55" i="1"/>
  <c r="I56" i="1" s="1"/>
  <c r="I52" i="1"/>
  <c r="I47" i="1"/>
  <c r="I46" i="1"/>
  <c r="I43" i="1"/>
  <c r="I40" i="1"/>
  <c r="I37" i="1"/>
  <c r="I34" i="1"/>
  <c r="I26" i="1"/>
  <c r="I25" i="1"/>
  <c r="I24" i="1"/>
  <c r="I23" i="1"/>
  <c r="I22" i="1"/>
  <c r="I21" i="1"/>
  <c r="I20" i="1"/>
  <c r="I19" i="1"/>
  <c r="I18" i="1"/>
  <c r="I17" i="1"/>
  <c r="I16" i="1"/>
  <c r="I15" i="1"/>
  <c r="I14" i="1"/>
  <c r="I13" i="1"/>
  <c r="I10" i="1"/>
  <c r="J40" i="1" l="1"/>
  <c r="I90" i="1"/>
  <c r="J89" i="1"/>
  <c r="J34" i="1"/>
  <c r="J111" i="1"/>
  <c r="J78" i="1"/>
  <c r="J23" i="1"/>
  <c r="J61" i="1"/>
  <c r="J76" i="1"/>
  <c r="J79" i="1"/>
  <c r="I105" i="1"/>
  <c r="J72" i="1"/>
  <c r="J74" i="1" s="1"/>
  <c r="J10" i="1"/>
  <c r="J82" i="1"/>
  <c r="J13" i="1"/>
  <c r="J107" i="1"/>
  <c r="J20" i="1"/>
  <c r="J22" i="1"/>
  <c r="J47" i="1"/>
  <c r="J66" i="1"/>
  <c r="J95" i="1"/>
  <c r="J114" i="1"/>
  <c r="J16" i="1"/>
  <c r="J43" i="1"/>
  <c r="J65" i="1"/>
  <c r="J108" i="1"/>
  <c r="J116" i="1"/>
  <c r="J115" i="1"/>
  <c r="J19" i="1"/>
  <c r="J63" i="1"/>
  <c r="J96" i="1"/>
  <c r="J17" i="1"/>
  <c r="J21" i="1"/>
  <c r="J24" i="1"/>
  <c r="J55" i="1"/>
  <c r="J56" i="1" s="1"/>
  <c r="J25" i="1"/>
  <c r="J86" i="1"/>
  <c r="J58" i="1"/>
  <c r="J62" i="1"/>
  <c r="J80" i="1"/>
  <c r="J104" i="1"/>
  <c r="J60" i="1"/>
  <c r="J77" i="1"/>
  <c r="K90" i="1"/>
  <c r="K105" i="1"/>
  <c r="J92" i="1"/>
  <c r="J93" i="1" s="1"/>
  <c r="J85" i="1"/>
  <c r="J67" i="1"/>
  <c r="J64" i="1"/>
  <c r="J59" i="1"/>
  <c r="K56" i="1"/>
  <c r="J52" i="1"/>
  <c r="J46" i="1"/>
  <c r="J37" i="1"/>
  <c r="J14" i="1"/>
  <c r="J18" i="1"/>
  <c r="J26" i="1"/>
  <c r="J15" i="1"/>
  <c r="J103" i="1"/>
  <c r="J90" i="1" l="1"/>
  <c r="J105" i="1"/>
  <c r="I117" i="1"/>
  <c r="J117" i="1"/>
  <c r="K117" i="1"/>
  <c r="I112" i="1"/>
  <c r="J112" i="1" l="1"/>
  <c r="K112" i="1"/>
  <c r="I109" i="1"/>
  <c r="J109" i="1"/>
  <c r="K109" i="1"/>
  <c r="I97" i="1"/>
  <c r="J97" i="1"/>
  <c r="K97" i="1"/>
  <c r="I87" i="1"/>
  <c r="J87" i="1"/>
  <c r="K87" i="1"/>
  <c r="I83" i="1"/>
  <c r="J83" i="1"/>
  <c r="K83" i="1"/>
  <c r="I68" i="1"/>
  <c r="J68" i="1"/>
  <c r="K68" i="1"/>
  <c r="I53" i="1"/>
  <c r="J53" i="1" l="1"/>
  <c r="K53" i="1"/>
  <c r="K41" i="1" l="1"/>
  <c r="I41" i="1"/>
  <c r="J41" i="1" l="1"/>
  <c r="K38" i="1" l="1"/>
  <c r="I38" i="1"/>
  <c r="K35" i="1"/>
  <c r="I35" i="1"/>
  <c r="K44" i="1"/>
  <c r="I44" i="1"/>
  <c r="K11" i="1"/>
  <c r="I11" i="1"/>
  <c r="I27" i="1" l="1"/>
  <c r="K48" i="1"/>
  <c r="K27" i="1"/>
  <c r="I48" i="1"/>
  <c r="J44" i="1"/>
  <c r="J11" i="1"/>
  <c r="J38" i="1"/>
  <c r="J35" i="1"/>
  <c r="J27" i="1" l="1"/>
  <c r="J48" i="1"/>
  <c r="J154" i="1" l="1"/>
</calcChain>
</file>

<file path=xl/sharedStrings.xml><?xml version="1.0" encoding="utf-8"?>
<sst xmlns="http://schemas.openxmlformats.org/spreadsheetml/2006/main" count="364" uniqueCount="184">
  <si>
    <t>Lp</t>
  </si>
  <si>
    <t>Opis</t>
  </si>
  <si>
    <t>Jedn. miary</t>
  </si>
  <si>
    <t xml:space="preserve">Ilość </t>
  </si>
  <si>
    <t>Cena jedn. netto</t>
  </si>
  <si>
    <t>%VAT</t>
  </si>
  <si>
    <t>Wartość netto</t>
  </si>
  <si>
    <t>Wartość VAT</t>
  </si>
  <si>
    <t>Wartość  brutto</t>
  </si>
  <si>
    <t>szt</t>
  </si>
  <si>
    <t>Serweta jałowa, niebieska, roz. 90cm x 80cm zapakowana w opakowanie typu blister</t>
  </si>
  <si>
    <t>Jałowe serwetki celulozowe do osuszania rąk, rozm. 50x40 cm, pakowane a'1 szt</t>
  </si>
  <si>
    <t>op</t>
  </si>
  <si>
    <t>Sterylny zestaw do artroskopii barku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1 x serweta na stolik Mayo 80 x 145 cm
1 x serweta do artroskopii stawu barkowego z workiem do zbiórki płynów 225 x 360 cm (0 13x11 cm)
1 x serweta samoprzylepna 75 x 90 cm 1 x osłona na kończynę 25 x 80 cm 1x taśma samoprzylepna 10 x 50 cm 1 x ręcznik celulozowy 33 x 33 cm</t>
  </si>
  <si>
    <t>opak.</t>
  </si>
  <si>
    <t>Ochraniacze foliowe na buty a '100szt</t>
  </si>
  <si>
    <t>Maska z osłoną na oczy</t>
  </si>
  <si>
    <t xml:space="preserve">Myjki jednorazowe z jednym palcem do mycia chorych </t>
  </si>
  <si>
    <t>Podkłady higieniczne 51x80 /rolki/ szerokość 51 cm, perforacja co 80 cm</t>
  </si>
  <si>
    <t xml:space="preserve"> Zestaw uniwersalny z serwetą z wycięciem U do operacji tarczycy 
Sterylne obłożenie wykonane z dwuwarstwowej pełnobarierowej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140x190 cm
1 serweta samoprzylepna (głowa) 200x240 cm
1 serweta z samoprzylepnym wycięciem "U" 6.5x95 cm 150x240 cm
1 serweta nieprzylepna 150x200 cm
2 ręczniki celulozowe 33x33 cm</t>
  </si>
  <si>
    <t>Osłona na kończynę wykonana z dwuwarstwowego materiału gdzie warstwę wewnętrzną stanowi miękka włóknin. Warstwa zewnętrzna zabezpiecza przed przenikaniem płynów i mikroorganizmów. Gramatutra min. 100g/m2. Produkt musi spełnić wymogi normy EN 13795 1, 2, 3 w zakresie podwyższonego poziomu funkcjonalności gdzie odporność na przenikanie mikroorganizmów w stanie mokrym BI=6. Rozmiar 35x120 cm</t>
  </si>
  <si>
    <t xml:space="preserve">Zestaw do operacji ręki
Sterylny zestaw do operacji ręki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serweta do obłożenia ręki 270 x 320 cm; 0 3 cm (wzmocnienie 50 x 100 cm)
1 x serweta pomocnicza 100 x 150 cm ~ L,
1 x uchwyt Velcro 2 x 23 cm hup VA
</t>
  </si>
  <si>
    <t xml:space="preserve">Zestaw do artroskopii
Sterylny zestaw do artroskopii stawu kolanowego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pomocnicza 150 x 150 cm
1 x serweta do artroskopii z workiem do zbiórki płynów 320 x 200 cm
1 x osłona na kończynę 25 x 80 cm
2 x taśmy samoprzylepne 10 x 50 cm
2 x ręczniki celulozowe 33 x 33 cm 
</t>
  </si>
  <si>
    <t>Zestaw do operacji dłoni / stopy 
Sterylny zestaw do operacji dłoni / stopy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do zabiegów chirurgicznych dłoni/stopy 320 x 225 cm; 0 3 cm (wzmocnienie 150 x 150 cm)
2 x ręczniki celulozowe 33 x 33 cm , 
1x serweta 200x150cm</t>
  </si>
  <si>
    <t>Zestaw do operacji biodra 
Obłożenie operacyjne jednorazowe (serweta główna ) wykonana z trój warstwowej pełnobarierowej włókniny (folia polietylenowa, włóknina polipropylenowa i włóknina wiskozowa) (zgodnej z normą EN 13795 1,2,3) o gramaturze min. 74g/m2. Chłonność warstwy zewnętrznej min. 780%. Obłożenie powinna cechować wysoka odporność na penetrację płynów (zgodnie z EN 20811)&gt;200 cm H20. Wymagany certyfikat walidacji procesu sterylizacji EO
Każdy zestaw musi posiadać informacje o dacie ważności i nr serii w postaci 2 naklejek do umieszczenia na karcie pacjenta
Pakiety operacyjne w co najmniej dwóch warstwach opakowania transportowego Skład zestawu:
1 x serweta 260 x 200 cm, otwór "U" przylepny 6,5 x 95 cm 1 x serweta na stolik Mayo 80 x 145 cm 1 x serweta nieprzylepna 200 x 150 cm
2 x osłona na kończynę rolowana 35 x 120 cm
2 x taśma przylepna 10 x 50 cm 2 x ręcznik celulozowy 33 x 33 cm
2 x serweta na stół narzędziowy 200 x 150 cm (opakowanie zestawu)
1x serweta przylepna 75x90
2x serweta przylepna 150x240</t>
  </si>
  <si>
    <t xml:space="preserve">Zestaw uniwersalny                                                                                                                                     
Zestaw wykonany z dwuwarstwowej, pełnobarierowej włókniny polipropylenowej zgodnej z (EN13795 1,2,3) o gramaturze  55g/m2. Jedną z warstw materiału stanowi folia PE. Chłonność warstwy zewnętrznej 450%. Obłożenie cechuje wysoka odporność na penetrację płynów (zgodnie z EN 20811) &gt; 150cm H2O oraz odporność na rozerwanie &gt;290kPa (zgodnie z EN 13938-1) 
Serweta na stolik narzędziowy  wykonana z foliowo-włókninowego laminatu złożonego z warstwy polietylenowej folii ze wzmocnioną strefą z  chłonnej, polipropylenowej włókniny o gramaturze 87 g/m2
Skład zestaw                                                                                                                               
  1 serweta wzmocniona do nakrycia stołu instrumentariuszki 140 x 190 cm (opakowanie zestawu)
1 serweta do nakrycia stolika Mayo 80 x 145 cm, złożona teleskopowo
2 samoprzylepne serwety operacyjne 75 x 90 cm
1 samoprzylepna serweta operacyjna 170 x 175 cm
1 samoprzylepna serweta operacyjna 170 x 200 cm
1 taśma samoprzylepna 10 x 50 cm
2 ręczniki celulozowe 33 x 33 cm                                                                                                      
  1 kieszeń samoprzylepna (2 sekcje) 43 x 38cm
</t>
  </si>
  <si>
    <t>Zestaw brzuszno-kroczowy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x  serweta na stolik narzędziowy 140 x 190 cm (wzmocnienie 75 x 190 cm)
1 x  obłożenie stolika Mayo złożone teleskopowo 80 x 145 cm (wzmocnienie 60 x 80 cm)
1 x  serweta brzuszno-kroczowa 230 x 250 cm (wzmocnienie 60 x 120 cm; 85 x 50 cm) okna 19 x 29 cm (w kształcie nerki) i 9 x 12 cm (owalne)
2 x ręczniki celulozowe 33 x 33 cm</t>
  </si>
  <si>
    <t>Zestaw do porodu. 
Zestaw do porodu wykonany z dwuwarstwowej pełnobarierowej włókniny  zgodnej z EN 13795 1, 2, 3  o gramaturze min 54/m2. Jedna z warstw materiału stanowi folia PE. Chłonność warstwy zewnętrznej min 440%. Obłożenie winna cehować wysoka odporność na penetrację płynów (zgodnie z EN 20811)&gt; 200cH2O oraz wysoka odporność na rozerwanie &gt; 290 kPa (Zgodnie z EN 13938-1). Każdy zestaw  posiada informacje o dacie ważnościi nr serii w postaci 2 naklejek do umieszczenia na karcie pacjenta
Skład zestawu:
1x nożyczki chirurgiczne prostw tepo tępe 14,5 cm ze stali 
2x kleszczyki plastikowe proste 14 cm
2x serweta dla noworodka 87x90cm
2 x podkład chłonny 57x90
2x ręcznik celulozowy 33x33cm
5x tupfer z gazy z nitką 4,1x4,7 cm, 20 nitek
20x kompres z włókniny 10x10,4 cm, 4 warstwy 40g/m2
1 worek na łożysko (foliowy zamykany na suwak)</t>
  </si>
  <si>
    <t xml:space="preserve">Zestaw do szycia po episiotomii
Zestaw do szycia po nacięci krocza winien być wykonany z dwuwarstwowej pełnobarierowj wókniny zgodnej z EN 13795 1, 2, 3 o gramaturze min. 54g/m2
jedna  z warstw materiału stanowi folia PE. Chłonność warstwy zewnętrznej min. 440%. Obłozenie winna cechować wysoka odporność na penetrację płynów (zgodnie z EN 20811) &gt; 200cm H2O oraz odporność na rozerawnie &gt; 290 kPa (zgodnie z EN 13938-1). Kazdy zestaw  posiada informację o dacie ważności i nr serii w postaci 2 naklejek do umieszczenia na karcie pacjenta 
skład zestawu:
1x serweta dwuwarstwowa na stół narzędziowy (owinięcie zestawu) 75x45 cm 
1x serweta dwuwarstwowa nieprzylepna 90x75 cm
1x nozyczki chirurgiczne proste ostro tępe dł 14,5 cm ze stali
1x imadło chirurgiczne typu Mayo-Hegar ze stali
1x pęseta chirurgiczna standartowa prosta 14 cm ze stali
1x kleszczyki plastikowe proste  dł 14 cm do mycia pola operacyjnego
1x ręcznik celulozowy do rąk 33x33cm
5x tupfer z gazy
10x kompres z włókniny 10x10 cam
serweta do przechwytywania płynów w kształcie sożka z częścią pod pośladki
</t>
  </si>
  <si>
    <t xml:space="preserve">Zestaw do cięcia cesarskiego
Zestaw do cięcia cesarskiego wykonany z dwuwarstwowej, pełnobarierowej włókniny zgodnej z (EN13795 1,2,3) o gramaturze  55g/m2. Jedną z warstw materiału stanowi folia PE. Chłonność warstwy zewnętrznej min. 440%. Obłożenie cechuje wysoka odporność na penetrację płynów (zgodnie z EN 20811) &gt; 200cm H20 oraz odporność na rozerwanie &gt;290kPa (zgodnie z EN 13938-1).
Skład zestawu:
1 x serweta na stół narzędziowy wzmocniona 190 x 140 cm (owinięcie zestawu) 1 x serweta na stolik Mayo 80 x 145 cm
1 x serweta do cięcia cesarskiego 260 x 320 cm, otwór 21 x 13,5 cm (folia na brzegach), worek do gromadzenia płynów, bez osłon na kończyny
2 x ręcznik celulozowy 33 x 33 cm
30 x kompres z gazy RTG 10 x 10 cm, 12 warstw 17 nitek
2 x serweta z gazy RTG 45 x 45 cm, 4 warstwy 20 nitek, z tasiemką
1 x opatrunek na ranę pooperacyjną 20 x 8 cm
2 x fartuch chirurgiczny rozm, M                                                                                                                                2 x fartuch chirurgiczny rozm. L                                                                                                                                                          1 x serweta włóknionowa dla noworodka 87 x 90 cm
</t>
  </si>
  <si>
    <t xml:space="preserve">Serweta jałowa niebieska, z włókniny typu TMS 35g/m2,z otworem ø 5cm,wysterylizowana parą wodną,na opakowaniu podwójna metka z nr serii,datą ważności,nazwą producenta,Roz.80cm x 50cm
</t>
  </si>
  <si>
    <t xml:space="preserve">Serweta jałowa,niebieska,z włókniny typu TMS 35g/m2,z otworem ø 8 cm ,wysterylizowana parą wodną,na opakowaniu podwójna metka z nr serii,datą ważności,nazwą producenta,Roz.45cm x 40cm 
</t>
  </si>
  <si>
    <t xml:space="preserve">Serweta włókninowa, foliowana, 43g/m2 jałowa,zielona,z otworm przylepnym 8cm, wysterylizowana EO,na opakowaniu podwójna metka z nr serii,datą ważności,nazwą producenta,Roz 75cm x 45cm
</t>
  </si>
  <si>
    <t xml:space="preserve">Jałowa serweta wykonana z włokniny foliowanej, trójwarstwowa, wiskozowa- polilefinowa  - polipropylenowa  73g/m2, rozm. 150x90 cm. Zapakowana w torecbkę papierowo- foliową. Na zewnątrz opakowania centralna etykieta z dwiema nalepkami służącymi do wklejania do dokumentacji medycznej LOT, datą ważności, nazwą producenta .
</t>
  </si>
  <si>
    <t xml:space="preserve">Podkłady medyczne celuloza, białe, rolka (np. WC-18) 2 warstwowe wym. 59-60x80 /rolki/; z perforacją lub bez perforacji
</t>
  </si>
  <si>
    <t>rol</t>
  </si>
  <si>
    <t xml:space="preserve">Jałowa serweta wykonana z włokniny foliowanej, trójwarstwowa, wiskoza - polietylen - polipropylen  73g/m2, rozm. 75x90 cm. z przylepcem wiskozowym. Zapakowana w torecbkę papierowo- foliową. Na zewnątrz opakowania centralna etykieta z dwiema nalepkami służącymi do wklejania do dokumentacji medycznej LOT, datą ważności, nazwą producenta .
</t>
  </si>
  <si>
    <t>Jednorazowa osłona na podłokietnik stołu operacyjnego, o długości 76 cm i szerokości 33 cm. Posiadająca opaski o regulowanej średnicy, pozwalający na utrzymanie przedramienia pacjenta</t>
  </si>
  <si>
    <t xml:space="preserve">Sterylne serwety operacyjne z nitką radiacyjną gazowe 17 nitek 4 warstwy 75x90 cm opak.a' 1szt </t>
  </si>
  <si>
    <t xml:space="preserve">Serweta jałowa,ziniebieska, z włókniny typu TMS 35g/m2,wysterylizowana parą wodną,na opakowaniu podwójna metka z nr serii,datą ważności,nazwą producenta,Roz.75cm x 45cm </t>
  </si>
  <si>
    <t>Pakiet nr 1</t>
  </si>
  <si>
    <t>Pakiet nr 2</t>
  </si>
  <si>
    <t>Pakiet nr 3</t>
  </si>
  <si>
    <t>Pakiet nr 4</t>
  </si>
  <si>
    <t>Pakiet nr 5</t>
  </si>
  <si>
    <t>Pakiet nr 6</t>
  </si>
  <si>
    <t>Pakiet nr 7</t>
  </si>
  <si>
    <t>Pakiet nr 8</t>
  </si>
  <si>
    <t>Pakiet nr 9</t>
  </si>
  <si>
    <t>Pakiet nr 10</t>
  </si>
  <si>
    <t>Pakiet nr 11</t>
  </si>
  <si>
    <t>Pakiet nr 12</t>
  </si>
  <si>
    <t>Pakiet nr 13</t>
  </si>
  <si>
    <t>Pakiet nr 14</t>
  </si>
  <si>
    <t>Pakiet nr 15</t>
  </si>
  <si>
    <t>Zał. 5 do SIWZ - opis wymagań minimalnych z ilością przewidywanego zużycia w okresie 12 miesięcy</t>
  </si>
  <si>
    <t>Cena brutto</t>
  </si>
  <si>
    <t>Razem</t>
  </si>
  <si>
    <t>Podsumowanie</t>
  </si>
  <si>
    <t>Pakiet nr 16</t>
  </si>
  <si>
    <t>Pakiet nr 17</t>
  </si>
  <si>
    <t>Pakiet nr 18</t>
  </si>
  <si>
    <t>Pakiet nr 19</t>
  </si>
  <si>
    <t>Wkład jednorazowy do basenu. Kompatybilny z basenem płaskim o pojemności 2000 ml. Produkcji firmy ROW-LAM, który Zamawiający posiada</t>
  </si>
  <si>
    <t>Baseny jednorazowe</t>
  </si>
  <si>
    <t>Pakiet nr 20</t>
  </si>
  <si>
    <t>Pakiet nr 21</t>
  </si>
  <si>
    <t>zestaw</t>
  </si>
  <si>
    <t>Pakiet nr 22</t>
  </si>
  <si>
    <t xml:space="preserve">Korki do kaniul białe </t>
  </si>
  <si>
    <t>Pakiet nr 23</t>
  </si>
  <si>
    <t>Pakiet nr 24</t>
  </si>
  <si>
    <t>Okularki do fototerapii noworodka, obwód głowy w zakresie 30-36 cm, bezpieczne, dopasowane do kształtu głowy, regulowane, wygodne dla główki i twarzy dziecka. Nie zawierające lateksu.</t>
  </si>
  <si>
    <t>Pakiet nr 25</t>
  </si>
  <si>
    <r>
      <t>Retraktory ran chirurgiczmych - składający się z dwóch obręczy połączonych trwałym poliuretanem, umożliwiającym 360</t>
    </r>
    <r>
      <rPr>
        <vertAlign val="superscript"/>
        <sz val="12"/>
        <rFont val="Arial"/>
        <family val="2"/>
        <charset val="238"/>
      </rPr>
      <t xml:space="preserve">o </t>
    </r>
    <r>
      <rPr>
        <sz val="12"/>
        <rFont val="Arial"/>
        <family val="2"/>
        <charset val="238"/>
      </rPr>
      <t xml:space="preserve">retrakcję. Długość lini cięcia 2,5 - 6 cm. . </t>
    </r>
  </si>
  <si>
    <r>
      <t>Retraktory ran chirurgiczmych - składający się z dwóch obręczy połączonych trwałym poliuretanem, umożliwiającym 360</t>
    </r>
    <r>
      <rPr>
        <vertAlign val="superscript"/>
        <sz val="12"/>
        <rFont val="Arial"/>
        <family val="2"/>
        <charset val="238"/>
      </rPr>
      <t xml:space="preserve">o </t>
    </r>
    <r>
      <rPr>
        <sz val="12"/>
        <rFont val="Arial"/>
        <family val="2"/>
        <charset val="238"/>
      </rPr>
      <t>retrakcję. Długość lini cięcia 5 - 9 cm.</t>
    </r>
  </si>
  <si>
    <r>
      <t>Mata na podłogę, antypoślizgowa, po położeniu na podłogę nie ulega przesunięciom, Wymiary 81 x 121 cm (</t>
    </r>
    <r>
      <rPr>
        <sz val="12"/>
        <rFont val="Calibri"/>
        <family val="2"/>
        <charset val="238"/>
      </rPr>
      <t>±</t>
    </r>
    <r>
      <rPr>
        <sz val="12"/>
        <rFont val="Arial"/>
        <family val="2"/>
        <charset val="238"/>
      </rPr>
      <t>10%), Wchłanialność płynów 1,5 litr (</t>
    </r>
    <r>
      <rPr>
        <sz val="12"/>
        <rFont val="Calibri"/>
        <family val="2"/>
        <charset val="238"/>
      </rPr>
      <t>±5%).</t>
    </r>
  </si>
  <si>
    <r>
      <t>Jałowy zestaw do wkłucia ledźwiowego w składzie: 1 szt. serweta laminowana o gramaturze 42g/m</t>
    </r>
    <r>
      <rPr>
        <sz val="12"/>
        <rFont val="Calibri"/>
        <family val="2"/>
        <charset val="238"/>
      </rPr>
      <t>²</t>
    </r>
    <r>
      <rPr>
        <sz val="12"/>
        <rFont val="Arial"/>
        <family val="2"/>
        <charset val="238"/>
      </rPr>
      <t xml:space="preserve"> rozm. 75x45cm, 1 szt. serweta 2-warstwowa o gramaturze 56g/m</t>
    </r>
    <r>
      <rPr>
        <sz val="12"/>
        <rFont val="Calibri"/>
        <family val="2"/>
        <charset val="238"/>
      </rPr>
      <t>²</t>
    </r>
    <r>
      <rPr>
        <sz val="12"/>
        <rFont val="Arial"/>
        <family val="2"/>
        <charset val="238"/>
      </rPr>
      <t xml:space="preserve"> rozm. 50x60cm z przylepnym otworem </t>
    </r>
    <r>
      <rPr>
        <sz val="12"/>
        <rFont val="Calibri"/>
        <family val="2"/>
        <charset val="238"/>
      </rPr>
      <t>Ø</t>
    </r>
    <r>
      <rPr>
        <sz val="12"/>
        <rFont val="Arial"/>
        <family val="2"/>
        <charset val="238"/>
      </rPr>
      <t>10cm, 1 szt. sztrzykawka 3ml, 1 szt. strzykawka 5ml, 1 szt. igła 1,2x40mm, 1 szt. igła 0,5x20mm, 10 szt. kompresy włókninowe 7,5x7,5cm o gramaturze 30g/m</t>
    </r>
    <r>
      <rPr>
        <sz val="12"/>
        <rFont val="Calibri"/>
        <family val="2"/>
        <charset val="238"/>
      </rPr>
      <t>²</t>
    </r>
    <r>
      <rPr>
        <sz val="12"/>
        <rFont val="Arial"/>
        <family val="2"/>
        <charset val="238"/>
      </rPr>
      <t>, 1 szt. opatrunek z wkładem chłonnym 7,2 x 5 cm, 1 szt. pęseta plastikowa 13cm. Zestaw zapakowany w opakowanie typu twardy blister, 3 komorowy używany jakoo miska do zabiegu</t>
    </r>
  </si>
  <si>
    <r>
      <t xml:space="preserve">Jałowy zestaw do wkłucia centralnego o minimalnym składzie: kompresy gazowe 10x10cm - 20 szt. serweta z włókniny foliowanej celulozowo-poliestrowa 42g/m2 rozm. 90x75cm owinięcie zestawu - 1 szt. serweta foliowana polipropylenowo-polietylenowa 43g/m2 rozm. 90x75cm otwór przylepny </t>
    </r>
    <r>
      <rPr>
        <sz val="12"/>
        <rFont val="Calibri"/>
        <family val="2"/>
        <charset val="238"/>
      </rPr>
      <t>Ø</t>
    </r>
    <r>
      <rPr>
        <sz val="12"/>
        <rFont val="Arial"/>
        <family val="2"/>
        <charset val="238"/>
      </rPr>
      <t>8cm - 1 szt. pean prosty metalowy min. 14cm - 1 szt. nożyczki metalowe ostro-ostre min. 11cm - 1 szt. kleszcze metalowe do trzymania igły - 1 szt</t>
    </r>
  </si>
  <si>
    <t xml:space="preserve">Nożyczki do episiotomi 
Braun-Stadler 14,5 cm, sterylne jednorazowe narzędzia chirurgiczne wykonane ze stali. Symbol graficzny - do jednorazowego użycia, zgodnie z normą EN 980 umieszczony w sposób trwały na obu stronach narzędzia. Wyr ób zgodny z Dyrektywą UE 93/42/EWG. Wyrób medyczny klasa I reguła 6 </t>
  </si>
  <si>
    <t>Sprawa P/48/11/2016/OB.</t>
  </si>
  <si>
    <t>Pakiet nr 26</t>
  </si>
  <si>
    <t>Kryterium jakościowe</t>
  </si>
  <si>
    <t>Pakiet nr 27</t>
  </si>
  <si>
    <t>Filtr oddechowy mechaniczny, antybakteryjny i antywirusowy, z celulozowym wymiennikiem ciepła i wilgoci, skuteczność filtracji dla bakterii i wirusów min. 99,99%, wydajność nawilżania przy VT 500ml, min 33mg/litr, martwa przestrzeń 63ml, objętość oddechowa 150-1500ml, opór przepływu 1,1cmH2O przy 30 l/min., port kapno, sterylny, pakowany pojedyńczo. Waga w zakresie 41-45 g.</t>
  </si>
  <si>
    <t>Filtr oddechowy elektrostatyczny, antybakteryjny, antywirusowy z wydzielonym wymiennijkiem ciepła i wilgoci, portem kapno, skuteczność filtracji dla bakterii i wirusów 99,99%, waga 28-30 g, przestrzeń martwa 43-45 ml, objętośc oddechowa w zakresie 300-1500 ml, nawilżanie przy VT 1 litr min. 32 do max. 32,5 m/litr, sterylne, pakowany w papier - folia. Waga w zakresie 29-32 g.</t>
  </si>
  <si>
    <r>
      <t>Czepek chirurgiczny ju męski,typu furażerką, wiązany z tyłu, w części przedniej bez gumki, wykonany w całości z chłonnej i przwiewnej włókniny o gramaturze 25g/m2. Nić szwalnicza w 100 % z poliestru. Sposób pakowania: kartoniki pakowane po max. 100 szt. gwarantujące higieniczne przechowywanie i łatwe wyjmowanie. Gramatura w zakresie 20-25g/m</t>
    </r>
    <r>
      <rPr>
        <sz val="12"/>
        <rFont val="Calibri"/>
        <family val="2"/>
        <charset val="238"/>
      </rPr>
      <t>²</t>
    </r>
  </si>
  <si>
    <r>
      <t>Gramatura 20 g/m</t>
    </r>
    <r>
      <rPr>
        <sz val="12"/>
        <rFont val="Calibri"/>
        <family val="2"/>
        <charset val="238"/>
      </rPr>
      <t>²</t>
    </r>
    <r>
      <rPr>
        <sz val="12"/>
        <rFont val="Arial"/>
        <family val="2"/>
        <charset val="238"/>
      </rPr>
      <t xml:space="preserve"> - 20 pkt.                                   Powyżej 20 g/m</t>
    </r>
    <r>
      <rPr>
        <sz val="12"/>
        <rFont val="Calibri"/>
        <family val="2"/>
        <charset val="238"/>
      </rPr>
      <t>²</t>
    </r>
    <r>
      <rPr>
        <sz val="12"/>
        <rFont val="Arial"/>
        <family val="2"/>
        <charset val="238"/>
      </rPr>
      <t xml:space="preserve"> - 0 pkt.</t>
    </r>
  </si>
  <si>
    <t>Waga 29 g - 20 pkt.                                              Powyżej 29 g - 0 pkt.</t>
  </si>
  <si>
    <t>Waga 41 g - 20 pkt.                                              Powyżej 41 g - 0 pkt.</t>
  </si>
  <si>
    <t>Pakowane po 50 szt - 20 pkt.                                Pakowane po 100 szt - 0 pkt.</t>
  </si>
  <si>
    <t>Osłona na tarczycę. Jednorazowy, niesterylny pokrowiec na wielorazową ołowianą osłonę tarczycy, wykonany z włókniny trójwarstwowej typu SMS o gramaturze 35g/m2, zapinany na rzep z możliwością regulacji dopasowania do szyi oraz rozcięciem do umiejscowienia wielorazowej osłony na tarczycę: wymiar osłony: min. 66 cm długości, min. 10cm do max. 12cm szerokości w części tylnej, min. 15 cm długość rozcięcia</t>
  </si>
  <si>
    <t>Zestaw do odsysania pola operacyjnego - ortopedyczny PACO-FLOW, rozmiar CH30, średnica zewnętrzna 10,1mm, śr. wewnętrzna 6,4mm, składający się z końcówki o długości min. 22-23 cm, średnica zewnętrzna końcówki 8,1mm, wewnętrzna 5,7mm,  ergonomiczna rączka z wymiennym filtrem, średnica filtra 1,6cm, dodatkowy filtr wymienny i dren o długości w zakresie 250-270cm, opakowanie podwójne (folia/papier).</t>
  </si>
  <si>
    <t>Wymienne końcówki do zestawu do odsysania pola operacyjnego. Ergonomiczny uchwyt zapewniający kontrolę użytkowania, krzyżowa perforacja filtra zatrzymująca fragmenty kości, cement i skrzepy krwii. Końcówka posiadająca 4 otwory boczne. CH25 mm, średnica wewnętrzna 5,7mm, zewnętrzna 8,1mm, długość koścówki 22-24 cm. Końcówki kompatybilne z zestawami do odsysania pola operacyjnego - ortopedycznego Paco-Flow</t>
  </si>
  <si>
    <t>a</t>
  </si>
  <si>
    <t>b</t>
  </si>
  <si>
    <t>Zgodność oferowanych produktów z opisem przedmiotu zamówienia. Produkt zgodny z opisem - 20 pkt. Produkt niezgodny w którymkolwiek parametrze ale dopuszczony przez Zamawiającego - 0 pkt.</t>
  </si>
  <si>
    <t>Uwaga do pakietu nr 2! W tym pakiecie Zamawiający będzie oceniał:</t>
  </si>
  <si>
    <r>
      <t>Gramatura obłożeń w zakresie od 50 do 55 g/m</t>
    </r>
    <r>
      <rPr>
        <b/>
        <sz val="12"/>
        <rFont val="Calibri"/>
        <family val="2"/>
        <charset val="238"/>
      </rPr>
      <t>²</t>
    </r>
    <r>
      <rPr>
        <b/>
        <sz val="8.4"/>
        <rFont val="Arial"/>
        <family val="2"/>
        <charset val="238"/>
      </rPr>
      <t xml:space="preserve">.                                                                                                                           </t>
    </r>
    <r>
      <rPr>
        <b/>
        <sz val="12"/>
        <rFont val="Arial"/>
        <family val="2"/>
        <charset val="238"/>
      </rPr>
      <t>Zamawiającyu przyzna za obłożenia o gramaturze 55 g/m2 - 20 pkt.                                                     Za obłożenia o gramaturze 50 g/m2 - 0 pkt.</t>
    </r>
  </si>
  <si>
    <t>c</t>
  </si>
  <si>
    <r>
      <t>Gramatura w obszarze wzmocnień w zakresie od 100 do 110 g/m2                                                        Zamawiający przyzna 20 pkt. za gramaturę 110 g/m</t>
    </r>
    <r>
      <rPr>
        <b/>
        <sz val="12"/>
        <rFont val="Calibri"/>
        <family val="2"/>
        <charset val="238"/>
      </rPr>
      <t>²</t>
    </r>
    <r>
      <rPr>
        <b/>
        <sz val="8.4"/>
        <rFont val="Arial"/>
        <family val="2"/>
        <charset val="238"/>
      </rPr>
      <t xml:space="preserve"> </t>
    </r>
    <r>
      <rPr>
        <b/>
        <sz val="12"/>
        <rFont val="Arial"/>
        <family val="2"/>
        <charset val="238"/>
      </rPr>
      <t xml:space="preserve">  w obszarze wzmocnień,  0 pkt. za gramaturę 100 g/m</t>
    </r>
    <r>
      <rPr>
        <b/>
        <sz val="12"/>
        <rFont val="Calibri"/>
        <family val="2"/>
        <charset val="238"/>
      </rPr>
      <t>²</t>
    </r>
  </si>
  <si>
    <t>Jednorazowy podkład chłonny z wkładem żelowym,
 pełnobarierowy, oddychający (WVTR min. 3600 g/nri2/24godz), pozostający suchy na powierzchni po zaabsorbowaniu płynów, pochłaniający przykry zapach, wykonany z min. 4 warstw do max. 6 warstw, warstwa zewnętrzna trwale spojona z rdzeniem chłonnym, rozmiar: 61x91 cm (chłonność 1800-2300g)</t>
  </si>
  <si>
    <t>szt.</t>
  </si>
  <si>
    <t>Podklady ginekologiczne jałowe 34cm x 9cm</t>
  </si>
  <si>
    <t xml:space="preserve">Narzędzie laparoskopowe do mocowania siatki przepuklinowej metodą laparoskopową - średnica 5mm  z 30 tytanowymi wkrętami spiralnymi, o długości w zakresie od 35,5 do 37,5 cm.
</t>
  </si>
  <si>
    <t>Jałowa folia osłonowa przewodów urządzeń medycznych rozmiar 12-15 cm   x   250 cm</t>
  </si>
  <si>
    <t>Jałowa osłona na sprzęt medyczny z gumką rozm. 110 - 130cm x 110-130cm</t>
  </si>
  <si>
    <t>w rozmiarze 120 x 120 cm Zamawiający przyzna 20 pkt. za rozmiar inny ale dopuszczony przez Zamawiającego - 0 pkt.</t>
  </si>
  <si>
    <t>Serweta jałowa, operacyjna, wykonana z dwuwarstwowej pełnobarierowej włókniny, zgodnej z EN 13795  Roz.45cm x 40cm lub 50cm x 45cm</t>
  </si>
  <si>
    <t>Zamawiający przyzna punkty za:                     serwety w rozm. 45cm x 40cm - 20 pkt.                                                                               serwety w rozm. 45cm x 45cm - 10 pkt.                                                             serwety w rozm. 45cm x 50cm - 0 pkt.</t>
  </si>
  <si>
    <t>Zamawiający dopuszcza 10% tolerancję dotyczącą gramatury i rozmiaru serwety.         20 pkt. - za serwetę zgodną z opisem Zamawiającego,                                                  0 pkt. - za serwetę w ramach tolerancji i dopuszczoną przez Zamawiającego</t>
  </si>
  <si>
    <t>Podkłady higieniczne 50x38 /rolki/ szerokość 38cm, perforacja co 50 -80cm</t>
  </si>
  <si>
    <t>perforacja co 50cm - 20 pkt.                                Perforacja co 80cm - 0 pkt.</t>
  </si>
  <si>
    <t>perforacja co 80cm - 20 pkt.                                Perforacja co 100cm - 0 pkt.</t>
  </si>
  <si>
    <t>Przescieradło ju z włókniny typu TMS, gramatura w zakresie 35-45g/m2,roz.210x160</t>
  </si>
  <si>
    <t>Gramatura 45 g/m² - 20 pkt.                                   Poniżej 45 g/m² - 0 pkt.</t>
  </si>
  <si>
    <t>Z perforacją - 20 pkt.                                         Bez perforacji - 0 pkt.</t>
  </si>
  <si>
    <t>Fartuch dla odwiedzajacych wykonany z włókniny poliptopylenowej, gramatura 17-25g/m2,mankiet wykończony gumką,w pasie wiazany na troki</t>
  </si>
  <si>
    <t>Gramatura 25 g/m² - 20 pkt.                                   Poniżej 25 g/m² - 0 pkt.</t>
  </si>
  <si>
    <t>Fartuch jednorazowy urologiczny ,w części przedniej oraz przedramiona 
podfoliowane zapewniający barierowość dla płynów.</t>
  </si>
  <si>
    <t>Fartuch jednorazowy lekarski z mankietami i z wiązaniem przy szyi. Wykonany z włókniny polipropylenowej 20-25g/m2</t>
  </si>
  <si>
    <t>Fartuch jenorazowy,przedni foliowy o gram. 40-50g/m2. Pakowany po 100 szt</t>
  </si>
  <si>
    <t>Jednorazowe spodenki dla dorosłego pacjent (uniwersalne) 
z otworem z tyłu z włókniny na najmniej 40-50g/m2 włokninowe np. Granatowe</t>
  </si>
  <si>
    <t>Gramatura 50 g/m² - 20 pkt.                                   Poniżej 50 g/m² - 0 pkt.</t>
  </si>
  <si>
    <t xml:space="preserve">Pościel ju z włókniny typu TMS 35-50g/m2 powłoka 200x150cm,poszewka 
90x75cm,prześcieradło 210x150cm </t>
  </si>
  <si>
    <t>Kateter do embolektomii - 2F, 3F lub 4F,  dł - 40-45cm, jałowy, nietoksyczny, apirogenny, jednokanałowy z balonikiem</t>
  </si>
  <si>
    <t>Kateter do embolektomii - 3F, 4F lub 5F,  dł - 80-85cm, jałowy, nietoksyczny, apirogenny, jednokanałowy z balonikiem</t>
  </si>
  <si>
    <t>Miski nerkowate jednorazowe, długość w zakresie 14-18cm</t>
  </si>
  <si>
    <t>Zestaw do biopsji aspiracyjnej macicy. Skład zestawu: pipeta zakończona łyżeczką o możliwości łyżeczkowania jamy macicy, średnica pipety 4 mm, strzykawka 10-20 ml z zabezpieczeniem cofania się tłoka, pojemnik na materiał histopatologiczny</t>
  </si>
  <si>
    <t>Strzykawka 5-10ml z dodatkowym uszczelnieniem z żelem znieczulającym zawierającym środki bakteriobójcze (glukonian Chloreksydyny, hydrobenzoesan metylu i propylu), data ważności i skład chemiczny na indywidualnej strzykawce, sterylny, opakowanie papier, folia, a'25szt</t>
  </si>
  <si>
    <t>Strzykawka 10ml - 20 pkt.                                    Strzykawka 20 ml - 0 pkt.</t>
  </si>
  <si>
    <t>Strzykawka 5ml - 20 pkt.                                    Strzykawka 10 ml - 0 pkt.</t>
  </si>
  <si>
    <t>Kaniula G 16 1,7x 45mm do długotrwałych wlewów dożylnych, wykonana z PTFE,wolna od lateksu i PCV, z zaworem iniekcyjnym, z korkirm samodomykającym, widoczna w promieniach RTG i filtrem hydrofobowym, korek luer-lock z trzpieniem poniżej jego krawędzi, ze skrzydełkami, przepływ 180-200 ml/min</t>
  </si>
  <si>
    <t>Kaniula G 17 1,4x 45mm do długotrwałych wlewów dożylnych, wykonana z PTFE,wolna od lateksu i PCV, z zaworem iniekcyjnym, z korkirm samodomykającym, widoczna w promieniach RTG i filtrem hydrofobowym, korek luer-lock z trzpieniem poniżej jego krawędzi, ze skrzydełkami, przepływ 120-128 ml/min</t>
  </si>
  <si>
    <t>Kaniula G 18 1,2x 32mm do długotrwałych wlewów dożylnych, wykonana z PTFE,wolna od lateksu i PCV, z zaworem iniekcyjnym, z korkirm samodomykającym, widoczna w promieniach RTG i filtrem hydrofobowym, korek luer-lock z trzpieniem poniżej jego krawędzi, ze skrzydełkami, przepływ 80-96 ml/min</t>
  </si>
  <si>
    <t>Kaniula G 20 1,0x 32mm do długotrwałych wlewów dożylnych, wykonana z PTFE,wolna od lateksu i PCV, z zaworem iniekcyjnym, z korkirm samodomykającym, widoczna w promieniach RTG i filtrem hydrofobowym, korek luer-lock z trzpieniem poniżej jego krawędzi, ze skrzydełkami, przepływ 54-61 ml/min</t>
  </si>
  <si>
    <t>Kaniula G 22 0,8x 25mm do długotrwałych wlewów dożylnych, wykonana z PTFE,wolna od lateksu i PCV, z zaworem iniekcyjnym, z korkirm samodomykającym, widoczna w promieniach RTG i filtrem hydrofobowym, korek luer-lock z trzpieniem poniżej jego krawędzi, ze skrzydełkami, przepływ 31-36 ml/min</t>
  </si>
  <si>
    <t>Kaniula G 24 0,7x 19mm do długotrwałych wlewów dożylnych, wykonana z PTFE,wolna od lateksu i PCV, z zaworem iniekcyjnym, z korkirm samodomykającym, widoczna w promieniach RTG i filtrem hydrofobowym, korek luer-lock z trzpieniem poniżej jego krawędzi, ze skrzydełkami, przepływ 18-20 ml/min</t>
  </si>
  <si>
    <t>Przepływ 180 ml/min. - 0 pkt.                                       Powyżej 180 ml/min. - 20 pkt.</t>
  </si>
  <si>
    <t>Przepływ 120 ml/min. - 0 pkt.                                       Powyżej 120 ml/min. - 20 pkt.</t>
  </si>
  <si>
    <t>Przepływ 80 ml/min. - 0 pkt.                                       Powyżej 80 ml/min. - 20 pkt.</t>
  </si>
  <si>
    <t>Przepływ 54 ml/min. - 0 pkt.                                       Powyżej 54 ml/min. - 20 pkt.</t>
  </si>
  <si>
    <t>Przepływ 18 ml/min. - 0 pkt.                                       Powyżej 18 ml/min. - 20 pkt.</t>
  </si>
  <si>
    <t>Przepływ 31 ml/min. - 0 pkt.                                       Powyżej 31 ml/min. - 20 pkt.</t>
  </si>
  <si>
    <t>1 szt.</t>
  </si>
  <si>
    <t>0 szt.</t>
  </si>
  <si>
    <t>1 rolka</t>
  </si>
  <si>
    <t>Zamawiający oceni wg przedstawionego w ofercie opisu. Zamawiający nie wymaga dostarczenia próbek wraz z ofertą. W razie wątlpliwości, Zamawiający zastrzega sobie prawo wezwania oferenta do dostarczenia próbek na żądanie w wyznaczonym terminie</t>
  </si>
  <si>
    <t>Ilości próbek wraz z ofertą</t>
  </si>
  <si>
    <t>2 szt.</t>
  </si>
  <si>
    <t>1 kpl.</t>
  </si>
  <si>
    <t>1 zestaw</t>
  </si>
  <si>
    <t>Kaniula dotętnicza 20G x 45mm z zaworem odcinającym, zapobiegającym wstecznemu wypływowi krwi, sterylne, pojedyńczo pakowane, bez lateksu, bez PVC</t>
  </si>
  <si>
    <t>Uwaga do pakietu nr 27 ! W tym pakiecie Zamawiający będzie oceniał elastyczność cewnika kaniuli oraz czas utrzymania kaniuli w tętnicy (min. 3 dni) bez przeciekania krwii</t>
  </si>
  <si>
    <t>Zatrzaskowe mocowanie cewnika do wkłuć centralnych, przylepne</t>
  </si>
  <si>
    <t>Pakiet nr 28</t>
  </si>
  <si>
    <t>Za wdukolorowość obręczy, zamawiający przyzna 20 pkt. Za obręcze w jednym kolorze, ale dopuszczone przez Zamawiającego - 0 pkt.</t>
  </si>
  <si>
    <t>Uwaga do pakietu nr 7 ! W tym pakiecie Zamawiający będzie oceniał:</t>
  </si>
  <si>
    <t>Maska chirurgiczna trójwarstwowa pełnobarierowa, zawiązywana na troki o dł. Min. 45cm,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t>
  </si>
  <si>
    <r>
      <t>Czepek chirurgiczny typ KOSAK, włókninowy wykonany z włókniny wiskozowej typu printbonded o gramaturze 20-25g/m</t>
    </r>
    <r>
      <rPr>
        <sz val="12"/>
        <rFont val="Calibri"/>
        <family val="2"/>
        <charset val="238"/>
      </rPr>
      <t>², ściągnięty z tyłu gumką. Pakowany w kartonik w formie podajnika/dyspensera. Kolor niebieski, zielony , fioletowy.</t>
    </r>
  </si>
  <si>
    <r>
      <t>Obszerny okrągły czepek pielęgniarski w kształcie beretu, wykonany z lekkiej przewiewnej włókniny o gramaturze 18-25 g/m</t>
    </r>
    <r>
      <rPr>
        <sz val="12"/>
        <rFont val="Calibri"/>
        <family val="2"/>
        <charset val="238"/>
      </rPr>
      <t>²</t>
    </r>
    <r>
      <rPr>
        <sz val="8.4"/>
        <rFont val="Arial"/>
        <family val="2"/>
        <charset val="238"/>
      </rPr>
      <t xml:space="preserve">, </t>
    </r>
    <r>
      <rPr>
        <sz val="12"/>
        <rFont val="Arial"/>
        <family val="2"/>
        <charset val="238"/>
      </rPr>
      <t xml:space="preserve"> ściągnięty lekką nieuciskającą bezlateksową gumką. Sposób pakowania: kartoniki pakowane po 100 lub 150 szt. gwarantujące higieniczne przechowywanie i łatwe wyjmowanie.</t>
    </r>
  </si>
  <si>
    <t xml:space="preserve">Zestaw do laparoskopii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 x 190 cm (wzmocnienie 75 x 190 cm)
1 obłożenie stolika Mayo złożone teleskopowo 80 x 145 cm (wzmocnienie 60 x 80 cm)
1 serweta do zabiegów laparoskopii z samoprzylepnym oknem (32 x 28 cm) i torbami na narzędzia chirurgiczne ( ułożenie płaskie na stole )
310 x 250 cm 
2 ręczniki celulozowe 33 x 33 cm,                                                                                                                   1 x fartuch chirurgiczny Foliodress Protect Standard M 
-2 x fartuch chirurgiczny Foliodress Protect Standard L 
-1 x uchwyt Velcro  2 x 23 cm
</t>
  </si>
  <si>
    <t>Załącznik nr 5 do SIWZ poprawiony</t>
  </si>
  <si>
    <t>Zmiany zaznaczono na kolor czerwony</t>
  </si>
  <si>
    <t>dren o długości  250cm - 0 pkt.                         dren o długości 260cm - 10 pkt.                        dren o długości 270cm - 20 pkt.</t>
  </si>
  <si>
    <t>długość koścówki 22cm - 20 pkt.                      długość koścówki 23cm - 10 pkt.                      długość koścówki 24cm - 0 pkt.</t>
  </si>
  <si>
    <t>Zamawiający przyzna punkty za:                     podkład 4 warstwowy - 0 pkt.                        za 5 warstwowy 10 pkt.                                   za 6 warstwowy 20 pkt.</t>
  </si>
  <si>
    <t>Pakowane po 5 szt. - 20 pkt.                             Pakowane po 10 szt. - 0 pkt.</t>
  </si>
  <si>
    <t>Z fizeliny zamawiający przyzna 20 pkt.            Za okularki wykonane z materiału innego niż fizelina i dopuszczone przez Zamawiającego - 0 pkt.</t>
  </si>
  <si>
    <r>
      <t xml:space="preserve">długość narzędzia = 35,5 cm - 20 pkt.              długość narzędzia </t>
    </r>
    <r>
      <rPr>
        <sz val="12"/>
        <rFont val="Calibri"/>
        <family val="2"/>
        <charset val="238"/>
      </rPr>
      <t>&gt; 35,5 cm - 0 pkt.</t>
    </r>
  </si>
  <si>
    <r>
      <t xml:space="preserve">Szerokość  15 cm - 20 pkt.                                Szerokość </t>
    </r>
    <r>
      <rPr>
        <sz val="12"/>
        <rFont val="Calibri"/>
        <family val="2"/>
        <charset val="238"/>
      </rPr>
      <t>&lt;</t>
    </r>
    <r>
      <rPr>
        <sz val="8.4"/>
        <rFont val="Arial"/>
        <family val="2"/>
        <charset val="238"/>
      </rPr>
      <t xml:space="preserve"> </t>
    </r>
    <r>
      <rPr>
        <sz val="12"/>
        <rFont val="Arial"/>
        <family val="2"/>
        <charset val="238"/>
      </rPr>
      <t>15 cm - 0 pkt.</t>
    </r>
  </si>
  <si>
    <t>Zamawiający przyzna punkty za:                     serwety w rozm. 50cm x 40cm - 20 pkt.                                                                                     serwety w rozm. 50cm x 50cm - 0 pkt.</t>
  </si>
  <si>
    <t>Szerokość w części tylnej 10cm - 20 pkt.         Powyżej 10cm - 0 pkt.</t>
  </si>
  <si>
    <t>Z klejem hipoalergicznym - 20 pkt.                     Z klejem innym dopuszczonym przez Zamawiającego - 0 pkt.</t>
  </si>
  <si>
    <t>Zgodność oferowanych produktów z opisem przedmiotu zamówienia. Produkt zgodny z opisem - 20 pkt.                                                                                                                      Produkt niezgodny w którymkolwiek parametrze ale dopuszczony przez Zamawiającego - 0 pkt.</t>
  </si>
  <si>
    <t>Zgodność oferowanych produktów z opisem przedmiotu zamówienia. Produkt zgodny z opisem - 20 pkt.                                                                                                                   Produkt niezgodny w którymkolwiek parametrze ale dopuszczony przez Zamawiającego - 0 pkt.</t>
  </si>
  <si>
    <t>Długość 40cm - 20 pkt.                                        Powyżej 40cm - 0 pkt.</t>
  </si>
  <si>
    <t>Długość 80cm - 20 pkt.                                         Powyżej 80cm - 0 pkt.</t>
  </si>
  <si>
    <t>Długość 14cm - 20 pkt.                                       Powyżej 14cm - 0 pkt.</t>
  </si>
  <si>
    <t>Zgodne w wymaganiami zamawiającego - 20 pkt.                                                                inne dopuszczone przez Zamawiającego - 0 pkt.</t>
  </si>
  <si>
    <t>Zamawiający dopuszcza 10% tolerancję dotyczącą rozmiaru podkładu.                        20 pkt. - za podkład zgodny z opisem Zamawiającego,                                                  0 pkt. - za podkład w ramach tolerancji i dopuszczony przez Zamawiającego</t>
  </si>
  <si>
    <r>
      <t>Jednorazowy, wysokochłonny, nie pylący również</t>
    </r>
    <r>
      <rPr>
        <sz val="12"/>
        <color rgb="FFFF0000"/>
        <rFont val="Arial"/>
        <family val="2"/>
        <charset val="238"/>
      </rPr>
      <t xml:space="preserve"> po potarciu</t>
    </r>
    <r>
      <rPr>
        <sz val="12"/>
        <rFont val="Arial"/>
        <family val="2"/>
        <charset val="238"/>
      </rPr>
      <t xml:space="preserve"> podkład higieniczny na stół operacyjny. Wykonany z 2 scalonych powłok, mocnego 3 warstwowego laminatu i chłonnego rdzenia na całej długości podkładu. Wym. 100 cm x 220 cm. Produkt głatki o jednorodnej powierzchni, bez zagięć i przeszyć, nie powodujący uszkodzen skóry pacjenta. Wchłanialniość 4 litry</t>
    </r>
  </si>
  <si>
    <r>
      <t xml:space="preserve">Podkład z możliwośćią przenoszenia pacjenta o wadze do 150 kg z wkładem chłonnym zawierającym superabsorbent, umożliwiający trwałe zatrzymanie płynu w rdzeniu, rozm. 210x80cm, wkład chłonny 200x60cm, redukujący zapach, zapewniający trwałe zatrzymanie bakteri </t>
    </r>
    <r>
      <rPr>
        <sz val="12"/>
        <color rgb="FFFF0000"/>
        <rFont val="Arial"/>
        <family val="2"/>
        <charset val="238"/>
      </rPr>
      <t>MRSA</t>
    </r>
    <r>
      <rPr>
        <sz val="12"/>
        <rFont val="Arial"/>
        <family val="2"/>
        <charset val="238"/>
      </rPr>
      <t>, E.coli</t>
    </r>
  </si>
  <si>
    <t>Pakiet nr 16A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</si>
</sst>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0.00\ &quot;zł&quot;"/>
    <numFmt numFmtId="165" formatCode="&quot; &quot;#,##0.00&quot;      &quot;;&quot;-&quot;#,##0.00&quot;      &quot;;&quot; -&quot;#&quot;      &quot;;&quot; &quot;@&quot; &quot;"/>
    <numFmt numFmtId="166" formatCode="&quot; &quot;#,##0.00&quot;      &quot;;&quot;-&quot;#,##0.00&quot;      &quot;;&quot; -&quot;#&quot;      &quot;;@&quot; &quot;"/>
    <numFmt numFmtId="167" formatCode="[$-415]General"/>
    <numFmt numFmtId="168" formatCode="#,##0.00&quot; &quot;[$zł-415];[Red]&quot;-&quot;#,##0.00&quot; &quot;[$zł-415]"/>
  </numFmts>
  <fonts count="28" x14ac:knownFonts="1">
    <font>
      <sz val="11"/>
      <color theme="1"/>
      <name val="Calibri"/>
      <family val="2"/>
      <charset val="238"/>
      <scheme val="minor"/>
    </font>
    <font>
      <sz val="11"/>
      <name val="Arial"/>
      <family val="2"/>
      <charset val="238"/>
    </font>
    <font>
      <sz val="10"/>
      <name val="Arial CE"/>
      <charset val="238"/>
    </font>
    <font>
      <sz val="10"/>
      <name val="Arial"/>
      <family val="2"/>
      <charset val="238"/>
    </font>
    <font>
      <sz val="11"/>
      <color theme="1"/>
      <name val="Arial"/>
      <family val="2"/>
      <charset val="238"/>
    </font>
    <font>
      <sz val="11"/>
      <color theme="1"/>
      <name val="Calibri"/>
      <family val="2"/>
      <charset val="238"/>
      <scheme val="minor"/>
    </font>
    <font>
      <sz val="11"/>
      <color indexed="8"/>
      <name val="Calibri"/>
      <family val="2"/>
      <charset val="238"/>
    </font>
    <font>
      <sz val="10"/>
      <name val="Arial CE"/>
      <family val="2"/>
      <charset val="238"/>
    </font>
    <font>
      <sz val="11"/>
      <color indexed="8"/>
      <name val="Calibri"/>
      <family val="2"/>
    </font>
    <font>
      <sz val="10"/>
      <color indexed="8"/>
      <name val="Arial"/>
      <family val="2"/>
      <charset val="238"/>
    </font>
    <font>
      <sz val="11"/>
      <color indexed="8"/>
      <name val="Arial"/>
      <family val="2"/>
      <charset val="238"/>
    </font>
    <font>
      <sz val="10"/>
      <color rgb="FF000000"/>
      <name val="Arial"/>
      <family val="2"/>
      <charset val="238"/>
    </font>
    <font>
      <b/>
      <i/>
      <sz val="16"/>
      <color theme="1"/>
      <name val="Arial"/>
      <family val="2"/>
      <charset val="238"/>
    </font>
    <font>
      <sz val="12"/>
      <color theme="1"/>
      <name val="Calibri"/>
      <family val="2"/>
      <charset val="238"/>
      <scheme val="minor"/>
    </font>
    <font>
      <sz val="10"/>
      <color theme="1"/>
      <name val="Arial CE"/>
      <charset val="238"/>
    </font>
    <font>
      <b/>
      <i/>
      <u/>
      <sz val="11"/>
      <color theme="1"/>
      <name val="Arial"/>
      <family val="2"/>
      <charset val="238"/>
    </font>
    <font>
      <b/>
      <sz val="12"/>
      <name val="Arial"/>
      <family val="2"/>
      <charset val="238"/>
    </font>
    <font>
      <b/>
      <sz val="14"/>
      <name val="Arial"/>
      <family val="2"/>
      <charset val="238"/>
    </font>
    <font>
      <b/>
      <sz val="11"/>
      <name val="Arial"/>
      <family val="2"/>
      <charset val="238"/>
    </font>
    <font>
      <b/>
      <sz val="11"/>
      <color rgb="FFFF0000"/>
      <name val="Arial"/>
      <family val="2"/>
      <charset val="238"/>
    </font>
    <font>
      <sz val="12"/>
      <name val="Arial"/>
      <family val="2"/>
      <charset val="238"/>
    </font>
    <font>
      <vertAlign val="superscript"/>
      <sz val="12"/>
      <name val="Arial"/>
      <family val="2"/>
      <charset val="238"/>
    </font>
    <font>
      <sz val="12"/>
      <name val="Calibri"/>
      <family val="2"/>
      <charset val="238"/>
    </font>
    <font>
      <sz val="12"/>
      <color rgb="FFFF0000"/>
      <name val="Arial"/>
      <family val="2"/>
      <charset val="238"/>
    </font>
    <font>
      <b/>
      <sz val="12"/>
      <name val="Calibri"/>
      <family val="2"/>
      <charset val="238"/>
    </font>
    <font>
      <b/>
      <sz val="8.4"/>
      <name val="Arial"/>
      <family val="2"/>
      <charset val="238"/>
    </font>
    <font>
      <sz val="8.4"/>
      <name val="Arial"/>
      <family val="2"/>
      <charset val="238"/>
    </font>
    <font>
      <sz val="11"/>
      <color rgb="FFFF0000"/>
      <name val="Arial"/>
      <family val="2"/>
      <charset val="23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52">
    <xf numFmtId="0" fontId="0" fillId="0" borderId="0"/>
    <xf numFmtId="0" fontId="2" fillId="0" borderId="0"/>
    <xf numFmtId="0" fontId="2" fillId="0" borderId="0"/>
    <xf numFmtId="0" fontId="3" fillId="0" borderId="0"/>
    <xf numFmtId="43" fontId="3"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5" fontId="4" fillId="0" borderId="0"/>
    <xf numFmtId="166" fontId="11" fillId="0" borderId="0"/>
    <xf numFmtId="165" fontId="10" fillId="0" borderId="0"/>
    <xf numFmtId="0" fontId="7" fillId="0" borderId="0"/>
    <xf numFmtId="0" fontId="11" fillId="0" borderId="0" applyNumberFormat="0" applyBorder="0" applyProtection="0"/>
    <xf numFmtId="0" fontId="11" fillId="0" borderId="0"/>
    <xf numFmtId="0" fontId="9" fillId="0" borderId="0" applyNumberFormat="0" applyBorder="0" applyProtection="0"/>
    <xf numFmtId="9" fontId="11" fillId="0" borderId="0"/>
    <xf numFmtId="0" fontId="12" fillId="0" borderId="0">
      <alignment horizontal="center"/>
    </xf>
    <xf numFmtId="0" fontId="12" fillId="0" borderId="0">
      <alignment horizontal="center" textRotation="90"/>
    </xf>
    <xf numFmtId="0" fontId="3" fillId="0" borderId="0"/>
    <xf numFmtId="0" fontId="3" fillId="0" borderId="0"/>
    <xf numFmtId="0" fontId="3" fillId="0" borderId="0"/>
    <xf numFmtId="0" fontId="13" fillId="0" borderId="0"/>
    <xf numFmtId="0" fontId="4" fillId="0" borderId="0"/>
    <xf numFmtId="0" fontId="7"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167" fontId="14" fillId="0" borderId="0"/>
    <xf numFmtId="0" fontId="3" fillId="0" borderId="0"/>
    <xf numFmtId="0" fontId="3" fillId="0" borderId="0"/>
    <xf numFmtId="0" fontId="3" fillId="0" borderId="0"/>
    <xf numFmtId="0" fontId="5" fillId="0" borderId="0"/>
    <xf numFmtId="0" fontId="2" fillId="0" borderId="0"/>
    <xf numFmtId="0" fontId="6" fillId="0" borderId="0"/>
    <xf numFmtId="0" fontId="8" fillId="0" borderId="0" applyFill="0"/>
    <xf numFmtId="0" fontId="6" fillId="0" borderId="0"/>
    <xf numFmtId="0" fontId="2" fillId="0" borderId="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5" fillId="0" borderId="0"/>
    <xf numFmtId="168" fontId="15" fillId="0" borderId="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cellStyleXfs>
  <cellXfs count="106">
    <xf numFmtId="0" fontId="0" fillId="0" borderId="0" xfId="0"/>
    <xf numFmtId="0" fontId="1" fillId="2" borderId="0" xfId="0" applyFont="1" applyFill="1"/>
    <xf numFmtId="1" fontId="1" fillId="2" borderId="0" xfId="0" applyNumberFormat="1" applyFont="1" applyFill="1"/>
    <xf numFmtId="164" fontId="1" fillId="2" borderId="0" xfId="0" applyNumberFormat="1" applyFont="1" applyFill="1" applyAlignment="1">
      <alignment horizontal="center" vertical="center"/>
    </xf>
    <xf numFmtId="164" fontId="1" fillId="2" borderId="0" xfId="0" applyNumberFormat="1" applyFont="1" applyFill="1"/>
    <xf numFmtId="9" fontId="1" fillId="2" borderId="0" xfId="0" applyNumberFormat="1" applyFont="1" applyFill="1"/>
    <xf numFmtId="0" fontId="4" fillId="2" borderId="0" xfId="0" applyFont="1" applyFill="1"/>
    <xf numFmtId="0" fontId="1" fillId="2" borderId="0" xfId="0" applyFont="1" applyFill="1" applyBorder="1" applyAlignment="1">
      <alignment horizontal="left" vertical="center"/>
    </xf>
    <xf numFmtId="0" fontId="1" fillId="2" borderId="0" xfId="0" applyFont="1" applyFill="1" applyAlignment="1">
      <alignment horizontal="left" vertical="center"/>
    </xf>
    <xf numFmtId="0" fontId="16" fillId="2" borderId="0" xfId="0" applyFont="1" applyFill="1"/>
    <xf numFmtId="0" fontId="17" fillId="2" borderId="0" xfId="0" applyFont="1" applyFill="1"/>
    <xf numFmtId="0" fontId="16" fillId="0" borderId="1" xfId="1" applyFont="1" applyFill="1" applyBorder="1" applyAlignment="1">
      <alignment horizontal="center" vertical="center" wrapText="1"/>
    </xf>
    <xf numFmtId="1" fontId="16" fillId="0" borderId="1" xfId="1" applyNumberFormat="1" applyFont="1" applyFill="1" applyBorder="1" applyAlignment="1">
      <alignment horizontal="center" vertical="center" wrapText="1"/>
    </xf>
    <xf numFmtId="164" fontId="16" fillId="0" borderId="1" xfId="1" applyNumberFormat="1" applyFont="1" applyFill="1" applyBorder="1" applyAlignment="1">
      <alignment horizontal="center" vertical="center" wrapText="1"/>
    </xf>
    <xf numFmtId="9" fontId="16" fillId="0" borderId="1" xfId="1"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8" fillId="0" borderId="1" xfId="1" applyFont="1" applyFill="1" applyBorder="1" applyAlignment="1">
      <alignment horizontal="left" vertical="center" wrapText="1"/>
    </xf>
    <xf numFmtId="0" fontId="1" fillId="0" borderId="1" xfId="1" applyFont="1" applyFill="1" applyBorder="1" applyAlignment="1">
      <alignment horizontal="center" vertical="center"/>
    </xf>
    <xf numFmtId="164" fontId="1" fillId="0" borderId="1" xfId="1" applyNumberFormat="1" applyFont="1" applyFill="1" applyBorder="1" applyAlignment="1">
      <alignment horizontal="center" vertical="center"/>
    </xf>
    <xf numFmtId="9" fontId="1" fillId="0" borderId="1" xfId="1" quotePrefix="1" applyNumberFormat="1" applyFont="1" applyFill="1" applyBorder="1" applyAlignment="1">
      <alignment horizontal="right" vertical="center"/>
    </xf>
    <xf numFmtId="164" fontId="1" fillId="0" borderId="1" xfId="1" applyNumberFormat="1" applyFont="1" applyFill="1" applyBorder="1" applyAlignment="1">
      <alignment horizontal="right" vertical="center"/>
    </xf>
    <xf numFmtId="164" fontId="1" fillId="0" borderId="1" xfId="0" applyNumberFormat="1" applyFont="1" applyFill="1" applyBorder="1" applyAlignment="1">
      <alignment horizontal="center" vertical="center"/>
    </xf>
    <xf numFmtId="0" fontId="1" fillId="0" borderId="0" xfId="0" applyFont="1" applyFill="1" applyBorder="1" applyAlignment="1">
      <alignment horizontal="center" vertical="center"/>
    </xf>
    <xf numFmtId="164" fontId="19" fillId="2" borderId="0" xfId="0" applyNumberFormat="1" applyFont="1" applyFill="1"/>
    <xf numFmtId="9" fontId="19" fillId="2" borderId="0" xfId="0" applyNumberFormat="1" applyFont="1" applyFill="1"/>
    <xf numFmtId="0" fontId="20" fillId="0" borderId="1" xfId="1" applyFont="1" applyFill="1" applyBorder="1" applyAlignment="1">
      <alignment horizontal="left" vertical="center" wrapText="1"/>
    </xf>
    <xf numFmtId="0" fontId="20" fillId="0" borderId="1" xfId="1" applyFont="1" applyFill="1" applyBorder="1" applyAlignment="1">
      <alignment horizontal="center" vertical="center"/>
    </xf>
    <xf numFmtId="1" fontId="20" fillId="0" borderId="1" xfId="1" applyNumberFormat="1" applyFont="1" applyFill="1" applyBorder="1" applyAlignment="1">
      <alignment horizontal="center" vertical="center"/>
    </xf>
    <xf numFmtId="164" fontId="20" fillId="0" borderId="1" xfId="0" applyNumberFormat="1" applyFont="1" applyFill="1" applyBorder="1" applyAlignment="1">
      <alignment horizontal="center" vertical="center"/>
    </xf>
    <xf numFmtId="9" fontId="20" fillId="0" borderId="1" xfId="1" quotePrefix="1" applyNumberFormat="1" applyFont="1" applyFill="1" applyBorder="1" applyAlignment="1">
      <alignment horizontal="right" vertical="center"/>
    </xf>
    <xf numFmtId="164" fontId="20" fillId="0" borderId="1" xfId="1" applyNumberFormat="1" applyFont="1" applyFill="1" applyBorder="1" applyAlignment="1">
      <alignment horizontal="center" vertical="center"/>
    </xf>
    <xf numFmtId="164" fontId="20" fillId="0" borderId="1" xfId="1" applyNumberFormat="1" applyFont="1" applyFill="1" applyBorder="1" applyAlignment="1">
      <alignment horizontal="right" vertical="center"/>
    </xf>
    <xf numFmtId="9" fontId="16" fillId="0" borderId="1" xfId="1" quotePrefix="1" applyNumberFormat="1" applyFont="1" applyFill="1" applyBorder="1" applyAlignment="1">
      <alignment horizontal="right" vertical="center"/>
    </xf>
    <xf numFmtId="164" fontId="16" fillId="0" borderId="1" xfId="1" applyNumberFormat="1" applyFont="1" applyFill="1" applyBorder="1" applyAlignment="1">
      <alignment horizontal="right" vertical="center"/>
    </xf>
    <xf numFmtId="164" fontId="16" fillId="0" borderId="1" xfId="0" applyNumberFormat="1" applyFont="1" applyFill="1" applyBorder="1" applyAlignment="1">
      <alignment horizontal="center" vertical="center"/>
    </xf>
    <xf numFmtId="0" fontId="16" fillId="0" borderId="1" xfId="1" applyFont="1" applyFill="1" applyBorder="1" applyAlignment="1">
      <alignment horizontal="left" vertical="center" wrapText="1"/>
    </xf>
    <xf numFmtId="0" fontId="20" fillId="0" borderId="2" xfId="1" applyFont="1" applyFill="1" applyBorder="1" applyAlignment="1">
      <alignment horizontal="center" vertical="center" wrapText="1"/>
    </xf>
    <xf numFmtId="0" fontId="20" fillId="0" borderId="1" xfId="1" applyFont="1" applyFill="1" applyBorder="1" applyAlignment="1">
      <alignment horizontal="center" vertical="center" wrapText="1"/>
    </xf>
    <xf numFmtId="0" fontId="20" fillId="0" borderId="1" xfId="0" applyFont="1" applyFill="1" applyBorder="1" applyAlignment="1">
      <alignment horizontal="center" vertical="center"/>
    </xf>
    <xf numFmtId="1" fontId="20" fillId="0" borderId="1" xfId="0" applyNumberFormat="1"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1" xfId="0" applyFont="1" applyFill="1" applyBorder="1" applyAlignment="1">
      <alignment horizontal="center" vertical="center" wrapText="1"/>
    </xf>
    <xf numFmtId="1" fontId="20" fillId="0" borderId="1" xfId="0" applyNumberFormat="1" applyFont="1" applyFill="1" applyBorder="1" applyAlignment="1">
      <alignment horizontal="center" vertical="center" wrapText="1"/>
    </xf>
    <xf numFmtId="0" fontId="20" fillId="0" borderId="1" xfId="1" applyFont="1" applyFill="1" applyBorder="1" applyAlignment="1">
      <alignment horizontal="center"/>
    </xf>
    <xf numFmtId="3" fontId="20" fillId="0" borderId="1" xfId="1" applyNumberFormat="1"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1" xfId="2" applyFont="1" applyFill="1" applyBorder="1" applyAlignment="1">
      <alignment horizontal="center" vertical="center" wrapText="1"/>
    </xf>
    <xf numFmtId="2" fontId="20" fillId="0" borderId="1" xfId="3" applyNumberFormat="1" applyFont="1" applyFill="1" applyBorder="1" applyAlignment="1">
      <alignment horizontal="right" vertical="center"/>
    </xf>
    <xf numFmtId="0" fontId="20" fillId="2" borderId="0" xfId="0" applyFont="1" applyFill="1" applyAlignment="1">
      <alignment horizontal="left" vertical="center"/>
    </xf>
    <xf numFmtId="0" fontId="20" fillId="2" borderId="0" xfId="0" applyFont="1" applyFill="1"/>
    <xf numFmtId="1" fontId="20" fillId="2" borderId="0" xfId="0" applyNumberFormat="1" applyFont="1" applyFill="1" applyAlignment="1">
      <alignment vertical="center"/>
    </xf>
    <xf numFmtId="164" fontId="20" fillId="2" borderId="0" xfId="0" applyNumberFormat="1" applyFont="1" applyFill="1" applyAlignment="1">
      <alignment horizontal="center" vertical="center"/>
    </xf>
    <xf numFmtId="9" fontId="16" fillId="2" borderId="1" xfId="1" quotePrefix="1" applyNumberFormat="1" applyFont="1" applyFill="1" applyBorder="1" applyAlignment="1">
      <alignment horizontal="right" vertical="center"/>
    </xf>
    <xf numFmtId="9" fontId="20" fillId="2" borderId="0" xfId="0" applyNumberFormat="1" applyFont="1" applyFill="1" applyAlignment="1">
      <alignment vertical="center"/>
    </xf>
    <xf numFmtId="164" fontId="16" fillId="2" borderId="1" xfId="0" applyNumberFormat="1" applyFont="1" applyFill="1" applyBorder="1" applyAlignment="1">
      <alignment vertical="center"/>
    </xf>
    <xf numFmtId="0" fontId="20" fillId="2" borderId="1" xfId="1" applyFont="1" applyFill="1" applyBorder="1" applyAlignment="1">
      <alignment horizontal="left" vertical="center" wrapText="1"/>
    </xf>
    <xf numFmtId="9" fontId="16" fillId="2" borderId="0" xfId="1" quotePrefix="1" applyNumberFormat="1" applyFont="1" applyFill="1" applyBorder="1" applyAlignment="1">
      <alignment horizontal="right" vertical="center"/>
    </xf>
    <xf numFmtId="164" fontId="16" fillId="2" borderId="0" xfId="0" applyNumberFormat="1" applyFont="1" applyFill="1" applyBorder="1" applyAlignment="1">
      <alignment vertical="center"/>
    </xf>
    <xf numFmtId="0" fontId="20" fillId="0" borderId="0" xfId="1" applyFont="1" applyFill="1" applyBorder="1" applyAlignment="1">
      <alignment horizontal="left" vertical="center" wrapText="1"/>
    </xf>
    <xf numFmtId="0" fontId="20" fillId="0" borderId="0" xfId="1" applyFont="1" applyFill="1" applyBorder="1" applyAlignment="1">
      <alignment horizontal="center" vertical="center" wrapText="1"/>
    </xf>
    <xf numFmtId="1" fontId="20" fillId="0" borderId="0" xfId="1" applyNumberFormat="1" applyFont="1" applyFill="1" applyBorder="1" applyAlignment="1">
      <alignment horizontal="center" vertical="center"/>
    </xf>
    <xf numFmtId="164" fontId="20" fillId="0" borderId="0" xfId="1" applyNumberFormat="1" applyFont="1" applyFill="1" applyBorder="1" applyAlignment="1">
      <alignment horizontal="center" vertical="center"/>
    </xf>
    <xf numFmtId="9" fontId="16" fillId="0" borderId="0" xfId="1" quotePrefix="1" applyNumberFormat="1" applyFont="1" applyFill="1" applyBorder="1" applyAlignment="1">
      <alignment horizontal="right" vertical="center"/>
    </xf>
    <xf numFmtId="164" fontId="16" fillId="0" borderId="0" xfId="1" applyNumberFormat="1" applyFont="1" applyFill="1" applyBorder="1" applyAlignment="1">
      <alignment horizontal="right" vertical="center"/>
    </xf>
    <xf numFmtId="164" fontId="16" fillId="0" borderId="0" xfId="0" applyNumberFormat="1" applyFont="1" applyFill="1" applyBorder="1" applyAlignment="1">
      <alignment horizontal="center" vertical="center"/>
    </xf>
    <xf numFmtId="0" fontId="20" fillId="0" borderId="7" xfId="1" applyFont="1" applyFill="1" applyBorder="1" applyAlignment="1">
      <alignment horizontal="left" vertical="center" wrapText="1"/>
    </xf>
    <xf numFmtId="0" fontId="16" fillId="0" borderId="0" xfId="1" applyFont="1" applyFill="1" applyBorder="1" applyAlignment="1">
      <alignment horizontal="left" vertical="center" wrapText="1"/>
    </xf>
    <xf numFmtId="0" fontId="20" fillId="0" borderId="0" xfId="0" applyFont="1" applyFill="1" applyBorder="1" applyAlignment="1">
      <alignment horizontal="center" vertical="center"/>
    </xf>
    <xf numFmtId="1" fontId="20" fillId="0" borderId="0" xfId="0" applyNumberFormat="1" applyFont="1" applyFill="1" applyBorder="1" applyAlignment="1">
      <alignment horizontal="center" vertical="center"/>
    </xf>
    <xf numFmtId="164" fontId="20" fillId="0" borderId="0" xfId="0" applyNumberFormat="1" applyFont="1" applyFill="1" applyBorder="1" applyAlignment="1">
      <alignment horizontal="center" vertical="center"/>
    </xf>
    <xf numFmtId="9" fontId="20" fillId="0" borderId="0" xfId="1" quotePrefix="1" applyNumberFormat="1" applyFont="1" applyFill="1" applyBorder="1" applyAlignment="1">
      <alignment horizontal="right" vertical="center"/>
    </xf>
    <xf numFmtId="164" fontId="20" fillId="0" borderId="0" xfId="1" applyNumberFormat="1" applyFont="1" applyFill="1" applyBorder="1" applyAlignment="1">
      <alignment horizontal="right" vertical="center"/>
    </xf>
    <xf numFmtId="0" fontId="20" fillId="0" borderId="1" xfId="1" applyFont="1" applyFill="1" applyBorder="1" applyAlignment="1">
      <alignment vertical="center" wrapText="1"/>
    </xf>
    <xf numFmtId="0" fontId="16" fillId="0" borderId="0" xfId="0" applyFont="1" applyFill="1" applyBorder="1" applyAlignment="1">
      <alignment horizontal="center" vertical="center"/>
    </xf>
    <xf numFmtId="0" fontId="16"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20" fillId="0" borderId="6" xfId="1" applyFont="1" applyFill="1" applyBorder="1" applyAlignment="1">
      <alignment horizontal="center" vertical="center"/>
    </xf>
    <xf numFmtId="1" fontId="20" fillId="0" borderId="6" xfId="1" applyNumberFormat="1" applyFont="1" applyFill="1" applyBorder="1" applyAlignment="1">
      <alignment horizontal="center" vertical="center"/>
    </xf>
    <xf numFmtId="164" fontId="20" fillId="0" borderId="6" xfId="0" applyNumberFormat="1" applyFont="1" applyFill="1" applyBorder="1" applyAlignment="1">
      <alignment horizontal="center" vertical="center"/>
    </xf>
    <xf numFmtId="9" fontId="20" fillId="0" borderId="6" xfId="1" quotePrefix="1" applyNumberFormat="1" applyFont="1" applyFill="1" applyBorder="1" applyAlignment="1">
      <alignment horizontal="right" vertical="center"/>
    </xf>
    <xf numFmtId="164" fontId="20" fillId="0" borderId="6" xfId="1" applyNumberFormat="1" applyFont="1" applyFill="1" applyBorder="1" applyAlignment="1">
      <alignment horizontal="center" vertical="center"/>
    </xf>
    <xf numFmtId="164" fontId="20" fillId="0" borderId="6" xfId="1" applyNumberFormat="1" applyFont="1" applyFill="1" applyBorder="1" applyAlignment="1">
      <alignment horizontal="right" vertical="center"/>
    </xf>
    <xf numFmtId="0" fontId="20" fillId="0" borderId="0" xfId="1" applyFont="1" applyFill="1" applyBorder="1" applyAlignment="1">
      <alignment horizontal="center" vertical="center"/>
    </xf>
    <xf numFmtId="0" fontId="20" fillId="2" borderId="6" xfId="1" applyFont="1" applyFill="1" applyBorder="1" applyAlignment="1">
      <alignment horizontal="left" vertical="center" wrapText="1"/>
    </xf>
    <xf numFmtId="9" fontId="16" fillId="0" borderId="6" xfId="1" quotePrefix="1" applyNumberFormat="1" applyFont="1" applyFill="1" applyBorder="1" applyAlignment="1">
      <alignment horizontal="right" vertical="center"/>
    </xf>
    <xf numFmtId="164" fontId="16" fillId="0" borderId="6" xfId="1" applyNumberFormat="1" applyFont="1" applyFill="1" applyBorder="1" applyAlignment="1">
      <alignment horizontal="right" vertical="center"/>
    </xf>
    <xf numFmtId="164" fontId="16" fillId="0" borderId="6" xfId="0" applyNumberFormat="1" applyFont="1" applyFill="1" applyBorder="1" applyAlignment="1">
      <alignment horizontal="center" vertical="center"/>
    </xf>
    <xf numFmtId="0" fontId="23" fillId="0" borderId="0" xfId="1" applyFont="1" applyFill="1" applyBorder="1" applyAlignment="1">
      <alignment horizontal="left" vertical="center" wrapText="1"/>
    </xf>
    <xf numFmtId="164" fontId="20" fillId="0" borderId="4" xfId="0" applyNumberFormat="1" applyFont="1" applyFill="1" applyBorder="1" applyAlignment="1">
      <alignment horizontal="center" vertical="center"/>
    </xf>
    <xf numFmtId="9" fontId="20" fillId="0" borderId="4" xfId="1" quotePrefix="1" applyNumberFormat="1" applyFont="1" applyFill="1" applyBorder="1" applyAlignment="1">
      <alignment horizontal="right" vertical="center"/>
    </xf>
    <xf numFmtId="164" fontId="20" fillId="0" borderId="4" xfId="1" applyNumberFormat="1" applyFont="1" applyFill="1" applyBorder="1" applyAlignment="1">
      <alignment horizontal="center" vertical="center"/>
    </xf>
    <xf numFmtId="164" fontId="20" fillId="0" borderId="4" xfId="1" applyNumberFormat="1" applyFont="1" applyFill="1" applyBorder="1" applyAlignment="1">
      <alignment horizontal="right" vertical="center"/>
    </xf>
    <xf numFmtId="0" fontId="1" fillId="2" borderId="0" xfId="0" applyFont="1" applyFill="1" applyBorder="1"/>
    <xf numFmtId="0" fontId="20" fillId="2" borderId="0" xfId="0" applyFont="1" applyFill="1" applyBorder="1" applyAlignment="1">
      <alignment horizontal="left" vertical="center"/>
    </xf>
    <xf numFmtId="0" fontId="20" fillId="2" borderId="0" xfId="0" applyFont="1" applyFill="1" applyBorder="1"/>
    <xf numFmtId="1" fontId="20" fillId="2" borderId="0" xfId="0" applyNumberFormat="1" applyFont="1" applyFill="1" applyBorder="1" applyAlignment="1">
      <alignment vertical="center"/>
    </xf>
    <xf numFmtId="164" fontId="20" fillId="2" borderId="0" xfId="0" applyNumberFormat="1" applyFont="1" applyFill="1" applyBorder="1" applyAlignment="1">
      <alignment horizontal="center" vertical="center"/>
    </xf>
    <xf numFmtId="9" fontId="20" fillId="2" borderId="0" xfId="0" applyNumberFormat="1" applyFont="1" applyFill="1" applyBorder="1" applyAlignment="1">
      <alignment vertical="center"/>
    </xf>
    <xf numFmtId="0" fontId="23" fillId="0" borderId="1" xfId="1" applyFont="1" applyFill="1" applyBorder="1" applyAlignment="1">
      <alignment horizontal="left" vertical="center" wrapText="1"/>
    </xf>
    <xf numFmtId="0" fontId="27" fillId="2" borderId="0" xfId="0" applyFont="1" applyFill="1" applyAlignment="1">
      <alignment horizontal="left" vertical="center"/>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4" xfId="1" applyFont="1" applyFill="1" applyBorder="1" applyAlignment="1">
      <alignment horizontal="center" vertical="center" wrapText="1"/>
    </xf>
    <xf numFmtId="0" fontId="20" fillId="0" borderId="6" xfId="1" applyFont="1" applyFill="1" applyBorder="1" applyAlignment="1">
      <alignment horizontal="center" vertical="center" wrapText="1"/>
    </xf>
    <xf numFmtId="0" fontId="27" fillId="0" borderId="1" xfId="0" applyFont="1" applyFill="1" applyBorder="1" applyAlignment="1">
      <alignment horizontal="center" vertical="center"/>
    </xf>
  </cellXfs>
  <cellStyles count="52">
    <cellStyle name="Dziesiętny 2" xfId="4"/>
    <cellStyle name="Dziesiętny 2 2" xfId="5"/>
    <cellStyle name="Dziesiętny 3" xfId="6"/>
    <cellStyle name="Dziesiętny 3 2" xfId="7"/>
    <cellStyle name="Dziesiętny 4" xfId="8"/>
    <cellStyle name="Excel Built-in Comma" xfId="9"/>
    <cellStyle name="Excel Built-in Comma 1" xfId="10"/>
    <cellStyle name="Excel Built-in Comma_Umowy 2014" xfId="11"/>
    <cellStyle name="Excel Built-in Normal" xfId="12"/>
    <cellStyle name="Excel Built-in Normal 1" xfId="13"/>
    <cellStyle name="Excel Built-in Normal 1 2" xfId="14"/>
    <cellStyle name="Excel Built-in Normal 1_Umowy 2014" xfId="15"/>
    <cellStyle name="Excel Built-in Percent" xfId="16"/>
    <cellStyle name="Heading" xfId="17"/>
    <cellStyle name="Heading1" xfId="18"/>
    <cellStyle name="Normal 2 16" xfId="19"/>
    <cellStyle name="Normal 2 16 2" xfId="20"/>
    <cellStyle name="Normal_wyysyjqqhjq9yjqjys9lys4sl8dl4C2lhyh9Ch2q 1 " xfId="21"/>
    <cellStyle name="Normalny" xfId="0" builtinId="0"/>
    <cellStyle name="Normalny 10" xfId="22"/>
    <cellStyle name="Normalny 11" xfId="23"/>
    <cellStyle name="Normalny 2" xfId="24"/>
    <cellStyle name="Normalny 2 2" xfId="25"/>
    <cellStyle name="Normalny 2 2 2" xfId="26"/>
    <cellStyle name="Normalny 2 3" xfId="27"/>
    <cellStyle name="Normalny 2 4" xfId="28"/>
    <cellStyle name="Normalny 3" xfId="29"/>
    <cellStyle name="Normalny 3 2" xfId="2"/>
    <cellStyle name="Normalny 3 3" xfId="30"/>
    <cellStyle name="Normalny 4" xfId="1"/>
    <cellStyle name="Normalny 4 2" xfId="31"/>
    <cellStyle name="Normalny 4 3" xfId="32"/>
    <cellStyle name="Normalny 5" xfId="33"/>
    <cellStyle name="Normalny 5 2" xfId="34"/>
    <cellStyle name="Normalny 5 2 2" xfId="35"/>
    <cellStyle name="Normalny 6" xfId="36"/>
    <cellStyle name="Normalny 6 2" xfId="37"/>
    <cellStyle name="Normalny 6_Umowy 2014" xfId="38"/>
    <cellStyle name="Normalny 7" xfId="39"/>
    <cellStyle name="Normalny 8" xfId="40"/>
    <cellStyle name="Normalny 9" xfId="41"/>
    <cellStyle name="Normalny_Wycena stawka VAT" xfId="3"/>
    <cellStyle name="Procentowy 2" xfId="42"/>
    <cellStyle name="Procentowy 2 2" xfId="43"/>
    <cellStyle name="Procentowy 3" xfId="44"/>
    <cellStyle name="Procentowy 4" xfId="45"/>
    <cellStyle name="Result" xfId="46"/>
    <cellStyle name="Result2" xfId="47"/>
    <cellStyle name="Walutowy 2" xfId="48"/>
    <cellStyle name="Walutowy 2 2" xfId="49"/>
    <cellStyle name="Walutowy 3" xfId="50"/>
    <cellStyle name="Walutowy 4" xfId="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4"/>
  <sheetViews>
    <sheetView tabSelected="1" zoomScale="70" zoomScaleNormal="70" zoomScaleSheetLayoutView="55" zoomScalePageLayoutView="70" workbookViewId="0">
      <selection activeCell="B99" sqref="B99"/>
    </sheetView>
  </sheetViews>
  <sheetFormatPr defaultColWidth="9.140625" defaultRowHeight="14.25" x14ac:dyDescent="0.2"/>
  <cols>
    <col min="1" max="1" width="9.28515625" style="1" bestFit="1" customWidth="1"/>
    <col min="2" max="2" width="104.42578125" style="8" customWidth="1"/>
    <col min="3" max="3" width="46.5703125" style="8" customWidth="1"/>
    <col min="4" max="4" width="13.42578125" style="1" customWidth="1"/>
    <col min="5" max="5" width="9.140625" style="2"/>
    <col min="6" max="6" width="11" style="3" customWidth="1"/>
    <col min="7" max="7" width="11.140625" style="4" customWidth="1"/>
    <col min="8" max="8" width="14.7109375" style="5" customWidth="1"/>
    <col min="9" max="9" width="20.42578125" style="4" customWidth="1"/>
    <col min="10" max="10" width="16.7109375" style="4" customWidth="1"/>
    <col min="11" max="12" width="19.28515625" style="4" customWidth="1"/>
    <col min="13" max="16384" width="9.140625" style="1"/>
  </cols>
  <sheetData>
    <row r="1" spans="1:12" x14ac:dyDescent="0.2">
      <c r="A1" s="1" t="s">
        <v>80</v>
      </c>
    </row>
    <row r="2" spans="1:12" ht="37.5" customHeight="1" x14ac:dyDescent="0.25">
      <c r="A2" s="9"/>
      <c r="B2" s="10" t="s">
        <v>162</v>
      </c>
      <c r="C2" s="10"/>
    </row>
    <row r="3" spans="1:12" ht="15.75" x14ac:dyDescent="0.25">
      <c r="A3" s="9"/>
    </row>
    <row r="4" spans="1:12" x14ac:dyDescent="0.2">
      <c r="B4" s="7" t="s">
        <v>55</v>
      </c>
      <c r="C4" s="7"/>
    </row>
    <row r="5" spans="1:12" x14ac:dyDescent="0.2">
      <c r="B5" s="99" t="s">
        <v>163</v>
      </c>
    </row>
    <row r="6" spans="1:12" ht="18.600000000000001" customHeight="1" x14ac:dyDescent="0.2"/>
    <row r="7" spans="1:12" ht="47.25" x14ac:dyDescent="0.2">
      <c r="A7" s="11" t="s">
        <v>0</v>
      </c>
      <c r="B7" s="11" t="s">
        <v>1</v>
      </c>
      <c r="C7" s="11" t="s">
        <v>82</v>
      </c>
      <c r="D7" s="11" t="s">
        <v>2</v>
      </c>
      <c r="E7" s="12" t="s">
        <v>3</v>
      </c>
      <c r="F7" s="13" t="s">
        <v>4</v>
      </c>
      <c r="G7" s="14" t="s">
        <v>5</v>
      </c>
      <c r="H7" s="14" t="s">
        <v>56</v>
      </c>
      <c r="I7" s="13" t="s">
        <v>6</v>
      </c>
      <c r="J7" s="13" t="s">
        <v>7</v>
      </c>
      <c r="K7" s="13" t="s">
        <v>8</v>
      </c>
      <c r="L7" s="13" t="s">
        <v>148</v>
      </c>
    </row>
    <row r="8" spans="1:12" ht="24" customHeight="1" x14ac:dyDescent="0.2">
      <c r="A8" s="15"/>
      <c r="B8" s="16" t="s">
        <v>40</v>
      </c>
      <c r="C8" s="16"/>
      <c r="D8" s="17"/>
      <c r="E8" s="17"/>
      <c r="F8" s="18"/>
      <c r="G8" s="19"/>
      <c r="H8" s="18"/>
      <c r="I8" s="20"/>
      <c r="J8" s="21"/>
      <c r="K8" s="21"/>
      <c r="L8" s="21"/>
    </row>
    <row r="9" spans="1:12" ht="76.5" customHeight="1" x14ac:dyDescent="0.2">
      <c r="A9" s="15">
        <v>1</v>
      </c>
      <c r="B9" s="25" t="s">
        <v>92</v>
      </c>
      <c r="C9" s="25" t="s">
        <v>164</v>
      </c>
      <c r="D9" s="26" t="s">
        <v>9</v>
      </c>
      <c r="E9" s="27">
        <v>250</v>
      </c>
      <c r="F9" s="28"/>
      <c r="G9" s="29">
        <v>0.08</v>
      </c>
      <c r="H9" s="30">
        <f>F9*G9+F9</f>
        <v>0</v>
      </c>
      <c r="I9" s="31">
        <f>E9*F9</f>
        <v>0</v>
      </c>
      <c r="J9" s="28">
        <f>K9-I9</f>
        <v>0</v>
      </c>
      <c r="K9" s="28">
        <f>E9*H9</f>
        <v>0</v>
      </c>
      <c r="L9" s="28" t="s">
        <v>144</v>
      </c>
    </row>
    <row r="10" spans="1:12" ht="80.25" customHeight="1" x14ac:dyDescent="0.2">
      <c r="A10" s="15">
        <v>2</v>
      </c>
      <c r="B10" s="25" t="s">
        <v>93</v>
      </c>
      <c r="C10" s="25" t="s">
        <v>165</v>
      </c>
      <c r="D10" s="26" t="s">
        <v>9</v>
      </c>
      <c r="E10" s="27">
        <v>150</v>
      </c>
      <c r="F10" s="28"/>
      <c r="G10" s="29">
        <v>0.08</v>
      </c>
      <c r="H10" s="30">
        <f>F10*G10+F10</f>
        <v>0</v>
      </c>
      <c r="I10" s="31">
        <f>E10*F10</f>
        <v>0</v>
      </c>
      <c r="J10" s="28">
        <f>K10-I10</f>
        <v>0</v>
      </c>
      <c r="K10" s="28">
        <f>E10*H10</f>
        <v>0</v>
      </c>
      <c r="L10" s="28" t="s">
        <v>144</v>
      </c>
    </row>
    <row r="11" spans="1:12" ht="62.25" customHeight="1" x14ac:dyDescent="0.2">
      <c r="A11" s="15"/>
      <c r="B11" s="25"/>
      <c r="C11" s="25"/>
      <c r="D11" s="26"/>
      <c r="E11" s="27"/>
      <c r="F11" s="28"/>
      <c r="G11" s="32" t="s">
        <v>57</v>
      </c>
      <c r="H11" s="30"/>
      <c r="I11" s="33">
        <f>SUM(I9:I10)</f>
        <v>0</v>
      </c>
      <c r="J11" s="34">
        <f>SUM(J9:J10)</f>
        <v>0</v>
      </c>
      <c r="K11" s="34">
        <f>SUM(K9:K10)</f>
        <v>0</v>
      </c>
      <c r="L11" s="34"/>
    </row>
    <row r="12" spans="1:12" ht="22.5" customHeight="1" x14ac:dyDescent="0.2">
      <c r="A12" s="15"/>
      <c r="B12" s="35" t="s">
        <v>41</v>
      </c>
      <c r="C12" s="35"/>
      <c r="D12" s="26"/>
      <c r="E12" s="26"/>
      <c r="F12" s="30"/>
      <c r="G12" s="29"/>
      <c r="H12" s="30"/>
      <c r="I12" s="31"/>
      <c r="J12" s="28"/>
      <c r="K12" s="28"/>
      <c r="L12" s="28"/>
    </row>
    <row r="13" spans="1:12" s="6" customFormat="1" ht="207" customHeight="1" x14ac:dyDescent="0.2">
      <c r="A13" s="15">
        <v>1</v>
      </c>
      <c r="B13" s="25" t="s">
        <v>26</v>
      </c>
      <c r="C13" s="72"/>
      <c r="D13" s="36" t="s">
        <v>9</v>
      </c>
      <c r="E13" s="27">
        <v>150</v>
      </c>
      <c r="F13" s="30"/>
      <c r="G13" s="29">
        <v>0.08</v>
      </c>
      <c r="H13" s="30">
        <f t="shared" ref="H13:H26" si="0">F13*G13+F13</f>
        <v>0</v>
      </c>
      <c r="I13" s="31">
        <f t="shared" ref="I13:I26" si="1">E13*F13</f>
        <v>0</v>
      </c>
      <c r="J13" s="28">
        <f t="shared" ref="J13:J26" si="2">K13-I13</f>
        <v>0</v>
      </c>
      <c r="K13" s="28">
        <f t="shared" ref="K13:K26" si="3">E13*H13</f>
        <v>0</v>
      </c>
      <c r="L13" s="28" t="s">
        <v>144</v>
      </c>
    </row>
    <row r="14" spans="1:12" ht="263.25" customHeight="1" x14ac:dyDescent="0.2">
      <c r="A14" s="15">
        <v>2</v>
      </c>
      <c r="B14" s="98" t="s">
        <v>161</v>
      </c>
      <c r="C14" s="72"/>
      <c r="D14" s="37" t="s">
        <v>9</v>
      </c>
      <c r="E14" s="27">
        <v>450</v>
      </c>
      <c r="F14" s="30"/>
      <c r="G14" s="29">
        <v>0.08</v>
      </c>
      <c r="H14" s="30">
        <f t="shared" si="0"/>
        <v>0</v>
      </c>
      <c r="I14" s="31">
        <f t="shared" si="1"/>
        <v>0</v>
      </c>
      <c r="J14" s="28">
        <f t="shared" si="2"/>
        <v>0</v>
      </c>
      <c r="K14" s="28">
        <f t="shared" si="3"/>
        <v>0</v>
      </c>
      <c r="L14" s="28" t="s">
        <v>144</v>
      </c>
    </row>
    <row r="15" spans="1:12" ht="210.75" customHeight="1" x14ac:dyDescent="0.2">
      <c r="A15" s="15">
        <v>3</v>
      </c>
      <c r="B15" s="25" t="s">
        <v>13</v>
      </c>
      <c r="C15" s="72"/>
      <c r="D15" s="37" t="s">
        <v>9</v>
      </c>
      <c r="E15" s="27">
        <v>100</v>
      </c>
      <c r="F15" s="30"/>
      <c r="G15" s="29">
        <v>0.08</v>
      </c>
      <c r="H15" s="30">
        <f t="shared" si="0"/>
        <v>0</v>
      </c>
      <c r="I15" s="31">
        <f t="shared" si="1"/>
        <v>0</v>
      </c>
      <c r="J15" s="28">
        <f t="shared" si="2"/>
        <v>0</v>
      </c>
      <c r="K15" s="28">
        <f t="shared" si="3"/>
        <v>0</v>
      </c>
      <c r="L15" s="28" t="s">
        <v>144</v>
      </c>
    </row>
    <row r="16" spans="1:12" ht="210" x14ac:dyDescent="0.2">
      <c r="A16" s="15">
        <v>4</v>
      </c>
      <c r="B16" s="25" t="s">
        <v>21</v>
      </c>
      <c r="C16" s="72"/>
      <c r="D16" s="37" t="s">
        <v>9</v>
      </c>
      <c r="E16" s="27">
        <v>350</v>
      </c>
      <c r="F16" s="30"/>
      <c r="G16" s="29">
        <v>0.08</v>
      </c>
      <c r="H16" s="30">
        <f t="shared" si="0"/>
        <v>0</v>
      </c>
      <c r="I16" s="31">
        <f t="shared" si="1"/>
        <v>0</v>
      </c>
      <c r="J16" s="28">
        <f t="shared" si="2"/>
        <v>0</v>
      </c>
      <c r="K16" s="28">
        <f t="shared" si="3"/>
        <v>0</v>
      </c>
      <c r="L16" s="28" t="s">
        <v>144</v>
      </c>
    </row>
    <row r="17" spans="1:12" ht="300" x14ac:dyDescent="0.2">
      <c r="A17" s="15">
        <v>5</v>
      </c>
      <c r="B17" s="25" t="s">
        <v>29</v>
      </c>
      <c r="C17" s="72"/>
      <c r="D17" s="37" t="s">
        <v>9</v>
      </c>
      <c r="E17" s="27">
        <v>300</v>
      </c>
      <c r="F17" s="30"/>
      <c r="G17" s="29">
        <v>0.08</v>
      </c>
      <c r="H17" s="30">
        <f t="shared" si="0"/>
        <v>0</v>
      </c>
      <c r="I17" s="31">
        <f t="shared" si="1"/>
        <v>0</v>
      </c>
      <c r="J17" s="28">
        <f t="shared" si="2"/>
        <v>0</v>
      </c>
      <c r="K17" s="28">
        <f t="shared" si="3"/>
        <v>0</v>
      </c>
      <c r="L17" s="28" t="s">
        <v>144</v>
      </c>
    </row>
    <row r="18" spans="1:12" ht="240" x14ac:dyDescent="0.2">
      <c r="A18" s="15">
        <v>6</v>
      </c>
      <c r="B18" s="25" t="s">
        <v>22</v>
      </c>
      <c r="C18" s="72"/>
      <c r="D18" s="37" t="s">
        <v>9</v>
      </c>
      <c r="E18" s="27">
        <v>300</v>
      </c>
      <c r="F18" s="30"/>
      <c r="G18" s="29">
        <v>0.08</v>
      </c>
      <c r="H18" s="30">
        <f t="shared" si="0"/>
        <v>0</v>
      </c>
      <c r="I18" s="31">
        <f t="shared" si="1"/>
        <v>0</v>
      </c>
      <c r="J18" s="28">
        <f t="shared" si="2"/>
        <v>0</v>
      </c>
      <c r="K18" s="28">
        <f t="shared" si="3"/>
        <v>0</v>
      </c>
      <c r="L18" s="28" t="s">
        <v>144</v>
      </c>
    </row>
    <row r="19" spans="1:12" ht="228.75" customHeight="1" x14ac:dyDescent="0.2">
      <c r="A19" s="15">
        <v>7</v>
      </c>
      <c r="B19" s="25" t="s">
        <v>23</v>
      </c>
      <c r="C19" s="72"/>
      <c r="D19" s="37" t="s">
        <v>9</v>
      </c>
      <c r="E19" s="27">
        <v>600</v>
      </c>
      <c r="F19" s="30"/>
      <c r="G19" s="29">
        <v>0.08</v>
      </c>
      <c r="H19" s="30">
        <f t="shared" si="0"/>
        <v>0</v>
      </c>
      <c r="I19" s="31">
        <f t="shared" si="1"/>
        <v>0</v>
      </c>
      <c r="J19" s="28">
        <f t="shared" si="2"/>
        <v>0</v>
      </c>
      <c r="K19" s="28">
        <f t="shared" si="3"/>
        <v>0</v>
      </c>
      <c r="L19" s="28" t="s">
        <v>144</v>
      </c>
    </row>
    <row r="20" spans="1:12" ht="258" customHeight="1" x14ac:dyDescent="0.2">
      <c r="A20" s="15">
        <v>8</v>
      </c>
      <c r="B20" s="25" t="s">
        <v>24</v>
      </c>
      <c r="C20" s="72"/>
      <c r="D20" s="37" t="s">
        <v>9</v>
      </c>
      <c r="E20" s="27">
        <v>400</v>
      </c>
      <c r="F20" s="30"/>
      <c r="G20" s="29">
        <v>0.08</v>
      </c>
      <c r="H20" s="30">
        <f t="shared" si="0"/>
        <v>0</v>
      </c>
      <c r="I20" s="31">
        <f t="shared" si="1"/>
        <v>0</v>
      </c>
      <c r="J20" s="28">
        <f t="shared" si="2"/>
        <v>0</v>
      </c>
      <c r="K20" s="28">
        <f t="shared" si="3"/>
        <v>0</v>
      </c>
      <c r="L20" s="28" t="s">
        <v>144</v>
      </c>
    </row>
    <row r="21" spans="1:12" ht="276" customHeight="1" x14ac:dyDescent="0.2">
      <c r="A21" s="15">
        <v>9</v>
      </c>
      <c r="B21" s="25" t="s">
        <v>25</v>
      </c>
      <c r="C21" s="72"/>
      <c r="D21" s="37" t="s">
        <v>14</v>
      </c>
      <c r="E21" s="27">
        <v>1000</v>
      </c>
      <c r="F21" s="30"/>
      <c r="G21" s="29">
        <v>0.08</v>
      </c>
      <c r="H21" s="30">
        <f t="shared" si="0"/>
        <v>0</v>
      </c>
      <c r="I21" s="31">
        <f t="shared" si="1"/>
        <v>0</v>
      </c>
      <c r="J21" s="28">
        <f t="shared" si="2"/>
        <v>0</v>
      </c>
      <c r="K21" s="28">
        <f t="shared" si="3"/>
        <v>0</v>
      </c>
      <c r="L21" s="28" t="s">
        <v>144</v>
      </c>
    </row>
    <row r="22" spans="1:12" ht="78.75" customHeight="1" x14ac:dyDescent="0.2">
      <c r="A22" s="15">
        <v>10</v>
      </c>
      <c r="B22" s="25" t="s">
        <v>20</v>
      </c>
      <c r="C22" s="72"/>
      <c r="D22" s="37" t="s">
        <v>9</v>
      </c>
      <c r="E22" s="27">
        <v>200</v>
      </c>
      <c r="F22" s="30"/>
      <c r="G22" s="29">
        <v>0.08</v>
      </c>
      <c r="H22" s="30">
        <f t="shared" si="0"/>
        <v>0</v>
      </c>
      <c r="I22" s="31">
        <f t="shared" si="1"/>
        <v>0</v>
      </c>
      <c r="J22" s="28">
        <f t="shared" si="2"/>
        <v>0</v>
      </c>
      <c r="K22" s="28">
        <f t="shared" si="3"/>
        <v>0</v>
      </c>
      <c r="L22" s="28" t="s">
        <v>144</v>
      </c>
    </row>
    <row r="23" spans="1:12" ht="263.25" customHeight="1" x14ac:dyDescent="0.2">
      <c r="A23" s="15">
        <v>11</v>
      </c>
      <c r="B23" s="25" t="s">
        <v>27</v>
      </c>
      <c r="C23" s="72"/>
      <c r="D23" s="37" t="s">
        <v>9</v>
      </c>
      <c r="E23" s="27">
        <v>550</v>
      </c>
      <c r="F23" s="30"/>
      <c r="G23" s="29">
        <v>0.08</v>
      </c>
      <c r="H23" s="30">
        <f t="shared" si="0"/>
        <v>0</v>
      </c>
      <c r="I23" s="31">
        <f t="shared" si="1"/>
        <v>0</v>
      </c>
      <c r="J23" s="28">
        <f t="shared" si="2"/>
        <v>0</v>
      </c>
      <c r="K23" s="28">
        <f t="shared" si="3"/>
        <v>0</v>
      </c>
      <c r="L23" s="28" t="s">
        <v>144</v>
      </c>
    </row>
    <row r="24" spans="1:12" ht="211.5" customHeight="1" x14ac:dyDescent="0.2">
      <c r="A24" s="15">
        <v>12</v>
      </c>
      <c r="B24" s="25" t="s">
        <v>19</v>
      </c>
      <c r="C24" s="72"/>
      <c r="D24" s="37" t="s">
        <v>9</v>
      </c>
      <c r="E24" s="27">
        <v>20</v>
      </c>
      <c r="F24" s="30"/>
      <c r="G24" s="29">
        <v>0.08</v>
      </c>
      <c r="H24" s="30">
        <f t="shared" si="0"/>
        <v>0</v>
      </c>
      <c r="I24" s="31">
        <f t="shared" si="1"/>
        <v>0</v>
      </c>
      <c r="J24" s="28">
        <f t="shared" si="2"/>
        <v>0</v>
      </c>
      <c r="K24" s="28">
        <f t="shared" si="3"/>
        <v>0</v>
      </c>
      <c r="L24" s="28" t="s">
        <v>144</v>
      </c>
    </row>
    <row r="25" spans="1:12" ht="285" x14ac:dyDescent="0.2">
      <c r="A25" s="15">
        <v>13</v>
      </c>
      <c r="B25" s="25" t="s">
        <v>28</v>
      </c>
      <c r="C25" s="72"/>
      <c r="D25" s="37" t="s">
        <v>9</v>
      </c>
      <c r="E25" s="27">
        <v>200</v>
      </c>
      <c r="F25" s="30"/>
      <c r="G25" s="29">
        <v>0.08</v>
      </c>
      <c r="H25" s="30">
        <f t="shared" si="0"/>
        <v>0</v>
      </c>
      <c r="I25" s="31">
        <f t="shared" si="1"/>
        <v>0</v>
      </c>
      <c r="J25" s="28">
        <f t="shared" si="2"/>
        <v>0</v>
      </c>
      <c r="K25" s="28">
        <f t="shared" si="3"/>
        <v>0</v>
      </c>
      <c r="L25" s="28" t="s">
        <v>144</v>
      </c>
    </row>
    <row r="26" spans="1:12" ht="84.75" customHeight="1" x14ac:dyDescent="0.2">
      <c r="A26" s="15">
        <v>14</v>
      </c>
      <c r="B26" s="25" t="s">
        <v>79</v>
      </c>
      <c r="C26" s="72"/>
      <c r="D26" s="37" t="s">
        <v>9</v>
      </c>
      <c r="E26" s="27">
        <v>200</v>
      </c>
      <c r="F26" s="30"/>
      <c r="G26" s="29">
        <v>0.08</v>
      </c>
      <c r="H26" s="30">
        <f t="shared" si="0"/>
        <v>0</v>
      </c>
      <c r="I26" s="31">
        <f t="shared" si="1"/>
        <v>0</v>
      </c>
      <c r="J26" s="28">
        <f t="shared" si="2"/>
        <v>0</v>
      </c>
      <c r="K26" s="28">
        <f t="shared" si="3"/>
        <v>0</v>
      </c>
      <c r="L26" s="28" t="s">
        <v>144</v>
      </c>
    </row>
    <row r="27" spans="1:12" ht="62.25" customHeight="1" x14ac:dyDescent="0.2">
      <c r="A27" s="74"/>
      <c r="B27" s="35" t="s">
        <v>97</v>
      </c>
      <c r="C27" s="65"/>
      <c r="D27" s="37"/>
      <c r="E27" s="27"/>
      <c r="F27" s="30"/>
      <c r="G27" s="32" t="s">
        <v>57</v>
      </c>
      <c r="H27" s="30"/>
      <c r="I27" s="33">
        <f>SUM(I13:I26)</f>
        <v>0</v>
      </c>
      <c r="J27" s="34">
        <f>SUM(J13:J26)</f>
        <v>0</v>
      </c>
      <c r="K27" s="34">
        <f>SUM(K13:K26)</f>
        <v>0</v>
      </c>
      <c r="L27" s="34"/>
    </row>
    <row r="28" spans="1:12" ht="62.25" customHeight="1" x14ac:dyDescent="0.2">
      <c r="A28" s="74" t="s">
        <v>94</v>
      </c>
      <c r="B28" s="35" t="s">
        <v>96</v>
      </c>
      <c r="C28" s="58"/>
      <c r="D28" s="59"/>
      <c r="E28" s="60"/>
      <c r="F28" s="61"/>
      <c r="G28" s="62"/>
      <c r="H28" s="61"/>
      <c r="I28" s="63"/>
      <c r="J28" s="64"/>
      <c r="K28" s="64"/>
      <c r="L28" s="64"/>
    </row>
    <row r="29" spans="1:12" ht="62.25" customHeight="1" x14ac:dyDescent="0.2">
      <c r="A29" s="74" t="s">
        <v>95</v>
      </c>
      <c r="B29" s="35" t="s">
        <v>98</v>
      </c>
      <c r="C29" s="58"/>
      <c r="D29" s="59"/>
      <c r="E29" s="60"/>
      <c r="F29" s="61"/>
      <c r="G29" s="62"/>
      <c r="H29" s="61"/>
      <c r="I29" s="63"/>
      <c r="J29" s="64"/>
      <c r="K29" s="64"/>
      <c r="L29" s="64"/>
    </row>
    <row r="30" spans="1:12" ht="62.25" customHeight="1" x14ac:dyDescent="0.2">
      <c r="A30" s="74" t="s">
        <v>99</v>
      </c>
      <c r="B30" s="35" t="s">
        <v>100</v>
      </c>
      <c r="C30" s="58"/>
      <c r="D30" s="59"/>
      <c r="E30" s="60"/>
      <c r="F30" s="61"/>
      <c r="G30" s="62"/>
      <c r="H30" s="61"/>
      <c r="I30" s="63"/>
      <c r="J30" s="64"/>
      <c r="K30" s="64"/>
      <c r="L30" s="64"/>
    </row>
    <row r="31" spans="1:12" ht="62.25" customHeight="1" x14ac:dyDescent="0.2">
      <c r="A31" s="73"/>
      <c r="B31" s="66"/>
      <c r="C31" s="58"/>
      <c r="D31" s="59"/>
      <c r="E31" s="60"/>
      <c r="F31" s="61"/>
      <c r="G31" s="62"/>
      <c r="H31" s="61"/>
      <c r="I31" s="63"/>
      <c r="J31" s="64"/>
      <c r="K31" s="64"/>
      <c r="L31" s="64"/>
    </row>
    <row r="32" spans="1:12" ht="62.25" customHeight="1" x14ac:dyDescent="0.2">
      <c r="A32" s="22"/>
      <c r="B32" s="58"/>
      <c r="C32" s="58"/>
      <c r="D32" s="59"/>
      <c r="E32" s="60"/>
      <c r="F32" s="61"/>
      <c r="G32" s="62"/>
      <c r="H32" s="61"/>
      <c r="I32" s="63"/>
      <c r="J32" s="64"/>
      <c r="K32" s="64"/>
      <c r="L32" s="64"/>
    </row>
    <row r="33" spans="1:12" ht="27" customHeight="1" x14ac:dyDescent="0.2">
      <c r="A33" s="22"/>
      <c r="B33" s="35" t="s">
        <v>42</v>
      </c>
      <c r="C33" s="66"/>
      <c r="D33" s="67"/>
      <c r="E33" s="68"/>
      <c r="F33" s="69"/>
      <c r="G33" s="70"/>
      <c r="H33" s="61"/>
      <c r="I33" s="71"/>
      <c r="J33" s="69"/>
      <c r="K33" s="69"/>
      <c r="L33" s="69"/>
    </row>
    <row r="34" spans="1:12" ht="78" customHeight="1" x14ac:dyDescent="0.2">
      <c r="A34" s="15">
        <v>1</v>
      </c>
      <c r="B34" s="45" t="s">
        <v>101</v>
      </c>
      <c r="C34" s="45" t="s">
        <v>166</v>
      </c>
      <c r="D34" s="41" t="s">
        <v>9</v>
      </c>
      <c r="E34" s="42">
        <v>3000</v>
      </c>
      <c r="F34" s="28"/>
      <c r="G34" s="29">
        <v>0.08</v>
      </c>
      <c r="H34" s="30">
        <f>F34*G34+F34</f>
        <v>0</v>
      </c>
      <c r="I34" s="31">
        <f>E34*F34</f>
        <v>0</v>
      </c>
      <c r="J34" s="28">
        <f>K34-I34</f>
        <v>0</v>
      </c>
      <c r="K34" s="28">
        <f>E34*H34</f>
        <v>0</v>
      </c>
      <c r="L34" s="28" t="s">
        <v>144</v>
      </c>
    </row>
    <row r="35" spans="1:12" ht="60.75" customHeight="1" x14ac:dyDescent="0.2">
      <c r="A35" s="15"/>
      <c r="B35" s="40"/>
      <c r="C35" s="40"/>
      <c r="D35" s="41"/>
      <c r="E35" s="42"/>
      <c r="F35" s="28"/>
      <c r="G35" s="32" t="s">
        <v>57</v>
      </c>
      <c r="H35" s="30"/>
      <c r="I35" s="33">
        <f>SUM(I34)</f>
        <v>0</v>
      </c>
      <c r="J35" s="34">
        <f>SUM(J34)</f>
        <v>0</v>
      </c>
      <c r="K35" s="34">
        <f>SUM(K34)</f>
        <v>0</v>
      </c>
      <c r="L35" s="34"/>
    </row>
    <row r="36" spans="1:12" ht="21" customHeight="1" x14ac:dyDescent="0.2">
      <c r="A36" s="15"/>
      <c r="B36" s="35" t="s">
        <v>43</v>
      </c>
      <c r="C36" s="35"/>
      <c r="D36" s="41"/>
      <c r="E36" s="42"/>
      <c r="F36" s="28"/>
      <c r="G36" s="29"/>
      <c r="H36" s="30"/>
      <c r="I36" s="31"/>
      <c r="J36" s="28"/>
      <c r="K36" s="28"/>
      <c r="L36" s="28"/>
    </row>
    <row r="37" spans="1:12" ht="46.5" customHeight="1" x14ac:dyDescent="0.2">
      <c r="A37" s="15">
        <v>1</v>
      </c>
      <c r="B37" s="25" t="s">
        <v>103</v>
      </c>
      <c r="C37" s="25" t="s">
        <v>167</v>
      </c>
      <c r="D37" s="37" t="s">
        <v>102</v>
      </c>
      <c r="E37" s="37">
        <v>6000</v>
      </c>
      <c r="F37" s="28"/>
      <c r="G37" s="29">
        <v>0.08</v>
      </c>
      <c r="H37" s="30">
        <f>F37*G37+F37</f>
        <v>0</v>
      </c>
      <c r="I37" s="31">
        <f>E37*F37</f>
        <v>0</v>
      </c>
      <c r="J37" s="28">
        <f>K37-I37</f>
        <v>0</v>
      </c>
      <c r="K37" s="28">
        <f>E37*H37</f>
        <v>0</v>
      </c>
      <c r="L37" s="28" t="s">
        <v>146</v>
      </c>
    </row>
    <row r="38" spans="1:12" ht="29.25" customHeight="1" x14ac:dyDescent="0.2">
      <c r="A38" s="15"/>
      <c r="B38" s="25"/>
      <c r="C38" s="25"/>
      <c r="D38" s="37"/>
      <c r="E38" s="37"/>
      <c r="F38" s="28"/>
      <c r="G38" s="32" t="s">
        <v>57</v>
      </c>
      <c r="H38" s="30"/>
      <c r="I38" s="33">
        <f>SUM(I37)</f>
        <v>0</v>
      </c>
      <c r="J38" s="34">
        <f>SUM(J37)</f>
        <v>0</v>
      </c>
      <c r="K38" s="34">
        <f>SUM(K37)</f>
        <v>0</v>
      </c>
      <c r="L38" s="34"/>
    </row>
    <row r="39" spans="1:12" ht="33" customHeight="1" x14ac:dyDescent="0.2">
      <c r="A39" s="15"/>
      <c r="B39" s="35" t="s">
        <v>44</v>
      </c>
      <c r="C39" s="35"/>
      <c r="D39" s="43"/>
      <c r="E39" s="44"/>
      <c r="F39" s="28"/>
      <c r="G39" s="29"/>
      <c r="H39" s="30"/>
      <c r="I39" s="31"/>
      <c r="J39" s="28"/>
      <c r="K39" s="28"/>
      <c r="L39" s="28"/>
    </row>
    <row r="40" spans="1:12" ht="69.75" customHeight="1" x14ac:dyDescent="0.2">
      <c r="A40" s="15">
        <v>1</v>
      </c>
      <c r="B40" s="45" t="s">
        <v>72</v>
      </c>
      <c r="C40" s="45" t="s">
        <v>168</v>
      </c>
      <c r="D40" s="38" t="s">
        <v>9</v>
      </c>
      <c r="E40" s="46">
        <v>600</v>
      </c>
      <c r="F40" s="47"/>
      <c r="G40" s="29">
        <v>0.08</v>
      </c>
      <c r="H40" s="30">
        <f>F40*G40+F40</f>
        <v>0</v>
      </c>
      <c r="I40" s="31">
        <f>E40*F40</f>
        <v>0</v>
      </c>
      <c r="J40" s="28">
        <f>K40-I40</f>
        <v>0</v>
      </c>
      <c r="K40" s="28">
        <f>E40*H40</f>
        <v>0</v>
      </c>
      <c r="L40" s="28" t="s">
        <v>144</v>
      </c>
    </row>
    <row r="41" spans="1:12" ht="54" customHeight="1" x14ac:dyDescent="0.2">
      <c r="A41" s="15"/>
      <c r="B41" s="45"/>
      <c r="C41" s="45"/>
      <c r="D41" s="38"/>
      <c r="E41" s="46"/>
      <c r="F41" s="47"/>
      <c r="G41" s="32" t="s">
        <v>57</v>
      </c>
      <c r="H41" s="30"/>
      <c r="I41" s="33">
        <f>SUM(I40)</f>
        <v>0</v>
      </c>
      <c r="J41" s="34">
        <f>SUM(J40)</f>
        <v>0</v>
      </c>
      <c r="K41" s="34">
        <f>SUM(K40)</f>
        <v>0</v>
      </c>
      <c r="L41" s="34"/>
    </row>
    <row r="42" spans="1:12" ht="26.25" customHeight="1" x14ac:dyDescent="0.2">
      <c r="A42" s="15"/>
      <c r="B42" s="35" t="s">
        <v>45</v>
      </c>
      <c r="C42" s="35"/>
      <c r="D42" s="37"/>
      <c r="E42" s="27"/>
      <c r="F42" s="30"/>
      <c r="G42" s="29"/>
      <c r="H42" s="30"/>
      <c r="I42" s="31"/>
      <c r="J42" s="28"/>
      <c r="K42" s="28"/>
      <c r="L42" s="28"/>
    </row>
    <row r="43" spans="1:12" ht="45" x14ac:dyDescent="0.2">
      <c r="A43" s="15">
        <v>1</v>
      </c>
      <c r="B43" s="45" t="s">
        <v>104</v>
      </c>
      <c r="C43" s="45" t="s">
        <v>169</v>
      </c>
      <c r="D43" s="26" t="s">
        <v>12</v>
      </c>
      <c r="E43" s="44">
        <v>24</v>
      </c>
      <c r="F43" s="28"/>
      <c r="G43" s="29">
        <v>0.08</v>
      </c>
      <c r="H43" s="30">
        <f>F43*G43+F43</f>
        <v>0</v>
      </c>
      <c r="I43" s="31">
        <f>E43*F43</f>
        <v>0</v>
      </c>
      <c r="J43" s="28">
        <f>K43-I43</f>
        <v>0</v>
      </c>
      <c r="K43" s="28">
        <f>E43*H43</f>
        <v>0</v>
      </c>
      <c r="L43" s="28" t="s">
        <v>144</v>
      </c>
    </row>
    <row r="44" spans="1:12" ht="33" customHeight="1" x14ac:dyDescent="0.2">
      <c r="A44" s="15"/>
      <c r="B44" s="45"/>
      <c r="C44" s="45"/>
      <c r="D44" s="26"/>
      <c r="E44" s="44"/>
      <c r="F44" s="28"/>
      <c r="G44" s="32" t="s">
        <v>57</v>
      </c>
      <c r="H44" s="30"/>
      <c r="I44" s="33">
        <f>SUM(I43)</f>
        <v>0</v>
      </c>
      <c r="J44" s="34">
        <f>SUM(J43)</f>
        <v>0</v>
      </c>
      <c r="K44" s="34">
        <f>SUM(K43)</f>
        <v>0</v>
      </c>
      <c r="L44" s="34"/>
    </row>
    <row r="45" spans="1:12" ht="33" customHeight="1" x14ac:dyDescent="0.2">
      <c r="A45" s="15"/>
      <c r="B45" s="35" t="s">
        <v>46</v>
      </c>
      <c r="C45" s="35"/>
      <c r="D45" s="26"/>
      <c r="E45" s="44"/>
      <c r="F45" s="28"/>
      <c r="G45" s="29"/>
      <c r="H45" s="30"/>
      <c r="I45" s="31"/>
      <c r="J45" s="28"/>
      <c r="K45" s="28"/>
      <c r="L45" s="28"/>
    </row>
    <row r="46" spans="1:12" ht="70.5" customHeight="1" x14ac:dyDescent="0.2">
      <c r="A46" s="15">
        <v>1</v>
      </c>
      <c r="B46" s="25" t="s">
        <v>74</v>
      </c>
      <c r="C46" s="25" t="s">
        <v>156</v>
      </c>
      <c r="D46" s="26" t="s">
        <v>9</v>
      </c>
      <c r="E46" s="27">
        <v>10</v>
      </c>
      <c r="F46" s="28"/>
      <c r="G46" s="29">
        <v>0.08</v>
      </c>
      <c r="H46" s="30">
        <f t="shared" ref="H46:H47" si="4">F46*G46+F46</f>
        <v>0</v>
      </c>
      <c r="I46" s="31">
        <f t="shared" ref="I46:I47" si="5">E46*F46</f>
        <v>0</v>
      </c>
      <c r="J46" s="28">
        <f>K46-I46</f>
        <v>0</v>
      </c>
      <c r="K46" s="28">
        <f>E46*H46</f>
        <v>0</v>
      </c>
      <c r="L46" s="28" t="s">
        <v>145</v>
      </c>
    </row>
    <row r="47" spans="1:12" ht="69" customHeight="1" x14ac:dyDescent="0.2">
      <c r="A47" s="15">
        <v>2</v>
      </c>
      <c r="B47" s="25" t="s">
        <v>75</v>
      </c>
      <c r="C47" s="25" t="s">
        <v>156</v>
      </c>
      <c r="D47" s="26" t="s">
        <v>9</v>
      </c>
      <c r="E47" s="27">
        <v>5</v>
      </c>
      <c r="F47" s="28"/>
      <c r="G47" s="29">
        <v>0.08</v>
      </c>
      <c r="H47" s="30">
        <f t="shared" si="4"/>
        <v>0</v>
      </c>
      <c r="I47" s="31">
        <f t="shared" si="5"/>
        <v>0</v>
      </c>
      <c r="J47" s="28">
        <f>K47-I47</f>
        <v>0</v>
      </c>
      <c r="K47" s="28">
        <f>E47*H47</f>
        <v>0</v>
      </c>
      <c r="L47" s="28" t="s">
        <v>145</v>
      </c>
    </row>
    <row r="48" spans="1:12" ht="39" customHeight="1" x14ac:dyDescent="0.2">
      <c r="A48" s="22"/>
      <c r="B48" s="35" t="s">
        <v>157</v>
      </c>
      <c r="C48" s="58"/>
      <c r="D48" s="82"/>
      <c r="E48" s="60"/>
      <c r="F48" s="69"/>
      <c r="G48" s="32" t="s">
        <v>57</v>
      </c>
      <c r="H48" s="30"/>
      <c r="I48" s="33">
        <f>SUM(I46:I47)</f>
        <v>0</v>
      </c>
      <c r="J48" s="34">
        <f>SUM(J46:J47)</f>
        <v>0</v>
      </c>
      <c r="K48" s="34">
        <f>SUM(K46:K47)</f>
        <v>0</v>
      </c>
      <c r="L48" s="34"/>
    </row>
    <row r="49" spans="1:12" ht="51.75" customHeight="1" x14ac:dyDescent="0.2">
      <c r="A49" s="22"/>
      <c r="B49" s="25" t="s">
        <v>147</v>
      </c>
      <c r="C49" s="58"/>
      <c r="D49" s="82"/>
      <c r="E49" s="60"/>
      <c r="F49" s="69"/>
      <c r="G49" s="62"/>
      <c r="H49" s="61"/>
      <c r="I49" s="63"/>
      <c r="J49" s="64"/>
      <c r="K49" s="64"/>
      <c r="L49" s="64"/>
    </row>
    <row r="50" spans="1:12" ht="39" customHeight="1" x14ac:dyDescent="0.2">
      <c r="A50" s="22"/>
      <c r="B50" s="58"/>
      <c r="C50" s="58"/>
      <c r="D50" s="82"/>
      <c r="E50" s="60"/>
      <c r="F50" s="69"/>
      <c r="G50" s="62"/>
      <c r="H50" s="61"/>
      <c r="I50" s="63"/>
      <c r="J50" s="64"/>
      <c r="K50" s="64"/>
      <c r="L50" s="64"/>
    </row>
    <row r="51" spans="1:12" ht="25.5" customHeight="1" x14ac:dyDescent="0.2">
      <c r="A51" s="22"/>
      <c r="B51" s="66" t="s">
        <v>47</v>
      </c>
      <c r="C51" s="66"/>
      <c r="D51" s="82"/>
      <c r="E51" s="60"/>
      <c r="F51" s="69"/>
      <c r="G51" s="70"/>
      <c r="H51" s="61"/>
      <c r="I51" s="71"/>
      <c r="J51" s="69"/>
      <c r="K51" s="69"/>
      <c r="L51" s="69"/>
    </row>
    <row r="52" spans="1:12" ht="33.75" customHeight="1" x14ac:dyDescent="0.2">
      <c r="A52" s="15">
        <v>1</v>
      </c>
      <c r="B52" s="25" t="s">
        <v>105</v>
      </c>
      <c r="C52" s="25" t="s">
        <v>170</v>
      </c>
      <c r="D52" s="26" t="s">
        <v>9</v>
      </c>
      <c r="E52" s="27">
        <v>2000</v>
      </c>
      <c r="F52" s="28"/>
      <c r="G52" s="29">
        <v>0.08</v>
      </c>
      <c r="H52" s="30">
        <f t="shared" ref="H52" si="6">F52*G52+F52</f>
        <v>0</v>
      </c>
      <c r="I52" s="31">
        <f t="shared" ref="I52" si="7">E52*F52</f>
        <v>0</v>
      </c>
      <c r="J52" s="28">
        <f>K52-I52</f>
        <v>0</v>
      </c>
      <c r="K52" s="28">
        <f>E52*H52</f>
        <v>0</v>
      </c>
      <c r="L52" s="28" t="s">
        <v>144</v>
      </c>
    </row>
    <row r="53" spans="1:12" ht="21" customHeight="1" x14ac:dyDescent="0.2">
      <c r="A53" s="15"/>
      <c r="B53" s="25"/>
      <c r="C53" s="25"/>
      <c r="D53" s="26"/>
      <c r="E53" s="27"/>
      <c r="F53" s="28"/>
      <c r="G53" s="32" t="s">
        <v>57</v>
      </c>
      <c r="H53" s="30"/>
      <c r="I53" s="33">
        <f>SUM(I52:I52)</f>
        <v>0</v>
      </c>
      <c r="J53" s="34">
        <f>SUM(J52:J52)</f>
        <v>0</v>
      </c>
      <c r="K53" s="34">
        <f>SUM(K52:K52)</f>
        <v>0</v>
      </c>
      <c r="L53" s="34"/>
    </row>
    <row r="54" spans="1:12" ht="21" customHeight="1" x14ac:dyDescent="0.2">
      <c r="A54" s="15"/>
      <c r="B54" s="35" t="s">
        <v>48</v>
      </c>
      <c r="C54" s="35"/>
      <c r="D54" s="26"/>
      <c r="E54" s="27"/>
      <c r="F54" s="28"/>
      <c r="G54" s="32"/>
      <c r="H54" s="30"/>
      <c r="I54" s="33"/>
      <c r="J54" s="34"/>
      <c r="K54" s="34"/>
      <c r="L54" s="34"/>
    </row>
    <row r="55" spans="1:12" ht="54" customHeight="1" x14ac:dyDescent="0.2">
      <c r="A55" s="15">
        <v>1</v>
      </c>
      <c r="B55" s="25" t="s">
        <v>106</v>
      </c>
      <c r="C55" s="25" t="s">
        <v>107</v>
      </c>
      <c r="D55" s="26" t="s">
        <v>9</v>
      </c>
      <c r="E55" s="27">
        <v>800</v>
      </c>
      <c r="F55" s="28"/>
      <c r="G55" s="29">
        <v>0.08</v>
      </c>
      <c r="H55" s="30">
        <f t="shared" ref="H55" si="8">F55*G55+F55</f>
        <v>0</v>
      </c>
      <c r="I55" s="31">
        <f t="shared" ref="I55" si="9">E55*F55</f>
        <v>0</v>
      </c>
      <c r="J55" s="28">
        <f>K55-I55</f>
        <v>0</v>
      </c>
      <c r="K55" s="28">
        <f>E55*H55</f>
        <v>0</v>
      </c>
      <c r="L55" s="28" t="s">
        <v>144</v>
      </c>
    </row>
    <row r="56" spans="1:12" ht="21" customHeight="1" x14ac:dyDescent="0.2">
      <c r="A56" s="15"/>
      <c r="B56" s="25"/>
      <c r="C56" s="25"/>
      <c r="D56" s="26"/>
      <c r="E56" s="27"/>
      <c r="F56" s="28"/>
      <c r="G56" s="32" t="s">
        <v>57</v>
      </c>
      <c r="H56" s="30"/>
      <c r="I56" s="33">
        <f>SUM(I55:I55)</f>
        <v>0</v>
      </c>
      <c r="J56" s="34">
        <f>SUM(J55:J55)</f>
        <v>0</v>
      </c>
      <c r="K56" s="34">
        <f>SUM(K55:K55)</f>
        <v>0</v>
      </c>
      <c r="L56" s="34"/>
    </row>
    <row r="57" spans="1:12" ht="21" customHeight="1" x14ac:dyDescent="0.2">
      <c r="A57" s="15"/>
      <c r="B57" s="35" t="s">
        <v>49</v>
      </c>
      <c r="C57" s="35"/>
      <c r="D57" s="26"/>
      <c r="E57" s="27"/>
      <c r="F57" s="28"/>
      <c r="G57" s="29"/>
      <c r="H57" s="30"/>
      <c r="I57" s="31"/>
      <c r="J57" s="28"/>
      <c r="K57" s="28"/>
      <c r="L57" s="28"/>
    </row>
    <row r="58" spans="1:12" ht="73.5" customHeight="1" x14ac:dyDescent="0.2">
      <c r="A58" s="15">
        <v>1</v>
      </c>
      <c r="B58" s="25" t="s">
        <v>108</v>
      </c>
      <c r="C58" s="25" t="s">
        <v>109</v>
      </c>
      <c r="D58" s="26" t="s">
        <v>9</v>
      </c>
      <c r="E58" s="27">
        <v>1000</v>
      </c>
      <c r="F58" s="28"/>
      <c r="G58" s="29">
        <v>0.08</v>
      </c>
      <c r="H58" s="30">
        <f t="shared" ref="H58:H67" si="10">F58*G58+F58</f>
        <v>0</v>
      </c>
      <c r="I58" s="31">
        <f t="shared" ref="I58:I67" si="11">E58*F58</f>
        <v>0</v>
      </c>
      <c r="J58" s="28">
        <f t="shared" ref="J58:J67" si="12">K58-I58</f>
        <v>0</v>
      </c>
      <c r="K58" s="28">
        <f t="shared" ref="K58:K67" si="13">E58*H58</f>
        <v>0</v>
      </c>
      <c r="L58" s="28" t="s">
        <v>144</v>
      </c>
    </row>
    <row r="59" spans="1:12" ht="72.75" customHeight="1" x14ac:dyDescent="0.2">
      <c r="A59" s="15">
        <v>2</v>
      </c>
      <c r="B59" s="25" t="s">
        <v>11</v>
      </c>
      <c r="C59" s="98" t="s">
        <v>171</v>
      </c>
      <c r="D59" s="26" t="s">
        <v>9</v>
      </c>
      <c r="E59" s="27">
        <v>11000</v>
      </c>
      <c r="F59" s="28"/>
      <c r="G59" s="29">
        <v>0.08</v>
      </c>
      <c r="H59" s="30">
        <f t="shared" si="10"/>
        <v>0</v>
      </c>
      <c r="I59" s="31">
        <f t="shared" si="11"/>
        <v>0</v>
      </c>
      <c r="J59" s="28">
        <f t="shared" si="12"/>
        <v>0</v>
      </c>
      <c r="K59" s="28">
        <f t="shared" si="13"/>
        <v>0</v>
      </c>
      <c r="L59" s="28" t="s">
        <v>144</v>
      </c>
    </row>
    <row r="60" spans="1:12" ht="21" customHeight="1" x14ac:dyDescent="0.2">
      <c r="A60" s="15">
        <v>3</v>
      </c>
      <c r="B60" s="25" t="s">
        <v>38</v>
      </c>
      <c r="C60" s="25"/>
      <c r="D60" s="26" t="s">
        <v>12</v>
      </c>
      <c r="E60" s="27">
        <v>1500</v>
      </c>
      <c r="F60" s="28"/>
      <c r="G60" s="29">
        <v>0.08</v>
      </c>
      <c r="H60" s="30">
        <f t="shared" si="10"/>
        <v>0</v>
      </c>
      <c r="I60" s="31">
        <f t="shared" si="11"/>
        <v>0</v>
      </c>
      <c r="J60" s="28">
        <f t="shared" si="12"/>
        <v>0</v>
      </c>
      <c r="K60" s="28">
        <f t="shared" si="13"/>
        <v>0</v>
      </c>
      <c r="L60" s="28" t="s">
        <v>144</v>
      </c>
    </row>
    <row r="61" spans="1:12" ht="51" customHeight="1" x14ac:dyDescent="0.2">
      <c r="A61" s="15">
        <v>4</v>
      </c>
      <c r="B61" s="25" t="s">
        <v>10</v>
      </c>
      <c r="C61" s="25"/>
      <c r="D61" s="26" t="s">
        <v>9</v>
      </c>
      <c r="E61" s="27">
        <v>400</v>
      </c>
      <c r="F61" s="28"/>
      <c r="G61" s="29">
        <v>0.08</v>
      </c>
      <c r="H61" s="30">
        <f t="shared" si="10"/>
        <v>0</v>
      </c>
      <c r="I61" s="31">
        <f t="shared" si="11"/>
        <v>0</v>
      </c>
      <c r="J61" s="28">
        <f t="shared" si="12"/>
        <v>0</v>
      </c>
      <c r="K61" s="28">
        <f t="shared" si="13"/>
        <v>0</v>
      </c>
      <c r="L61" s="28" t="s">
        <v>144</v>
      </c>
    </row>
    <row r="62" spans="1:12" ht="99" customHeight="1" x14ac:dyDescent="0.2">
      <c r="A62" s="15">
        <v>5</v>
      </c>
      <c r="B62" s="25" t="s">
        <v>39</v>
      </c>
      <c r="C62" s="25" t="s">
        <v>110</v>
      </c>
      <c r="D62" s="26" t="s">
        <v>9</v>
      </c>
      <c r="E62" s="27">
        <v>500</v>
      </c>
      <c r="F62" s="28"/>
      <c r="G62" s="29">
        <v>0.08</v>
      </c>
      <c r="H62" s="30">
        <f t="shared" si="10"/>
        <v>0</v>
      </c>
      <c r="I62" s="31">
        <f t="shared" si="11"/>
        <v>0</v>
      </c>
      <c r="J62" s="28">
        <f t="shared" si="12"/>
        <v>0</v>
      </c>
      <c r="K62" s="28">
        <f t="shared" si="13"/>
        <v>0</v>
      </c>
      <c r="L62" s="28" t="s">
        <v>144</v>
      </c>
    </row>
    <row r="63" spans="1:12" ht="95.25" customHeight="1" x14ac:dyDescent="0.2">
      <c r="A63" s="15">
        <v>6</v>
      </c>
      <c r="B63" s="25" t="s">
        <v>31</v>
      </c>
      <c r="C63" s="25" t="s">
        <v>110</v>
      </c>
      <c r="D63" s="26" t="s">
        <v>9</v>
      </c>
      <c r="E63" s="27">
        <v>500</v>
      </c>
      <c r="F63" s="28"/>
      <c r="G63" s="29">
        <v>0.08</v>
      </c>
      <c r="H63" s="30">
        <f t="shared" si="10"/>
        <v>0</v>
      </c>
      <c r="I63" s="31">
        <f t="shared" si="11"/>
        <v>0</v>
      </c>
      <c r="J63" s="28">
        <f t="shared" si="12"/>
        <v>0</v>
      </c>
      <c r="K63" s="28">
        <f t="shared" si="13"/>
        <v>0</v>
      </c>
      <c r="L63" s="28" t="s">
        <v>144</v>
      </c>
    </row>
    <row r="64" spans="1:12" ht="99.75" customHeight="1" x14ac:dyDescent="0.2">
      <c r="A64" s="15">
        <v>7</v>
      </c>
      <c r="B64" s="25" t="s">
        <v>30</v>
      </c>
      <c r="C64" s="25" t="s">
        <v>110</v>
      </c>
      <c r="D64" s="26" t="s">
        <v>9</v>
      </c>
      <c r="E64" s="27">
        <v>600</v>
      </c>
      <c r="F64" s="28"/>
      <c r="G64" s="29">
        <v>0.08</v>
      </c>
      <c r="H64" s="30">
        <f t="shared" si="10"/>
        <v>0</v>
      </c>
      <c r="I64" s="31">
        <f t="shared" si="11"/>
        <v>0</v>
      </c>
      <c r="J64" s="28">
        <f t="shared" si="12"/>
        <v>0</v>
      </c>
      <c r="K64" s="28">
        <f t="shared" si="13"/>
        <v>0</v>
      </c>
      <c r="L64" s="28" t="s">
        <v>144</v>
      </c>
    </row>
    <row r="65" spans="1:12" ht="95.25" customHeight="1" x14ac:dyDescent="0.2">
      <c r="A65" s="15">
        <v>8</v>
      </c>
      <c r="B65" s="25" t="s">
        <v>32</v>
      </c>
      <c r="C65" s="25" t="s">
        <v>110</v>
      </c>
      <c r="D65" s="26" t="s">
        <v>9</v>
      </c>
      <c r="E65" s="27">
        <v>600</v>
      </c>
      <c r="F65" s="28"/>
      <c r="G65" s="29">
        <v>0.08</v>
      </c>
      <c r="H65" s="30">
        <f t="shared" si="10"/>
        <v>0</v>
      </c>
      <c r="I65" s="31">
        <f t="shared" si="11"/>
        <v>0</v>
      </c>
      <c r="J65" s="28">
        <f t="shared" si="12"/>
        <v>0</v>
      </c>
      <c r="K65" s="28">
        <f t="shared" si="13"/>
        <v>0</v>
      </c>
      <c r="L65" s="28" t="s">
        <v>144</v>
      </c>
    </row>
    <row r="66" spans="1:12" ht="120.75" customHeight="1" x14ac:dyDescent="0.2">
      <c r="A66" s="15">
        <v>9</v>
      </c>
      <c r="B66" s="25" t="s">
        <v>36</v>
      </c>
      <c r="C66" s="25" t="s">
        <v>110</v>
      </c>
      <c r="D66" s="26" t="s">
        <v>9</v>
      </c>
      <c r="E66" s="27">
        <v>400</v>
      </c>
      <c r="F66" s="28"/>
      <c r="G66" s="29">
        <v>0.08</v>
      </c>
      <c r="H66" s="30">
        <f t="shared" si="10"/>
        <v>0</v>
      </c>
      <c r="I66" s="31">
        <f t="shared" si="11"/>
        <v>0</v>
      </c>
      <c r="J66" s="28">
        <f t="shared" si="12"/>
        <v>0</v>
      </c>
      <c r="K66" s="28">
        <f t="shared" si="13"/>
        <v>0</v>
      </c>
      <c r="L66" s="28" t="s">
        <v>144</v>
      </c>
    </row>
    <row r="67" spans="1:12" ht="105" customHeight="1" x14ac:dyDescent="0.2">
      <c r="A67" s="15">
        <v>10</v>
      </c>
      <c r="B67" s="25" t="s">
        <v>33</v>
      </c>
      <c r="C67" s="25" t="s">
        <v>110</v>
      </c>
      <c r="D67" s="26" t="s">
        <v>9</v>
      </c>
      <c r="E67" s="27">
        <v>600</v>
      </c>
      <c r="F67" s="28"/>
      <c r="G67" s="29">
        <v>0.08</v>
      </c>
      <c r="H67" s="30">
        <f t="shared" si="10"/>
        <v>0</v>
      </c>
      <c r="I67" s="31">
        <f t="shared" si="11"/>
        <v>0</v>
      </c>
      <c r="J67" s="28">
        <f t="shared" si="12"/>
        <v>0</v>
      </c>
      <c r="K67" s="28">
        <f t="shared" si="13"/>
        <v>0</v>
      </c>
      <c r="L67" s="28" t="s">
        <v>144</v>
      </c>
    </row>
    <row r="68" spans="1:12" ht="35.25" customHeight="1" x14ac:dyDescent="0.2">
      <c r="A68" s="22"/>
      <c r="B68" s="35"/>
      <c r="C68" s="58"/>
      <c r="D68" s="82"/>
      <c r="E68" s="60"/>
      <c r="F68" s="69"/>
      <c r="G68" s="84" t="s">
        <v>57</v>
      </c>
      <c r="H68" s="80"/>
      <c r="I68" s="85">
        <f>SUM(I58:I67)</f>
        <v>0</v>
      </c>
      <c r="J68" s="86">
        <f>SUM(J58:J67)</f>
        <v>0</v>
      </c>
      <c r="K68" s="86">
        <f>SUM(K58:K67)</f>
        <v>0</v>
      </c>
      <c r="L68" s="86"/>
    </row>
    <row r="69" spans="1:12" ht="35.25" customHeight="1" x14ac:dyDescent="0.2">
      <c r="A69" s="22"/>
      <c r="B69" s="58"/>
      <c r="C69" s="58"/>
      <c r="D69" s="82"/>
      <c r="E69" s="60"/>
      <c r="F69" s="69"/>
      <c r="G69" s="62"/>
      <c r="H69" s="61"/>
      <c r="I69" s="63"/>
      <c r="J69" s="64"/>
      <c r="K69" s="64"/>
      <c r="L69" s="64"/>
    </row>
    <row r="70" spans="1:12" ht="35.25" customHeight="1" x14ac:dyDescent="0.2">
      <c r="A70" s="22"/>
      <c r="B70" s="58"/>
      <c r="C70" s="58"/>
      <c r="D70" s="82"/>
      <c r="E70" s="60"/>
      <c r="F70" s="69"/>
      <c r="G70" s="62"/>
      <c r="H70" s="61"/>
      <c r="I70" s="63"/>
      <c r="J70" s="64"/>
      <c r="K70" s="64"/>
      <c r="L70" s="64"/>
    </row>
    <row r="71" spans="1:12" ht="35.25" customHeight="1" x14ac:dyDescent="0.2">
      <c r="A71" s="15"/>
      <c r="B71" s="35" t="s">
        <v>50</v>
      </c>
      <c r="C71" s="35"/>
      <c r="D71" s="26"/>
      <c r="E71" s="27"/>
      <c r="F71" s="28"/>
      <c r="G71" s="32"/>
      <c r="H71" s="30"/>
      <c r="I71" s="33"/>
      <c r="J71" s="34"/>
      <c r="K71" s="34"/>
      <c r="L71" s="34"/>
    </row>
    <row r="72" spans="1:12" ht="104.25" customHeight="1" x14ac:dyDescent="0.2">
      <c r="A72" s="75">
        <v>1</v>
      </c>
      <c r="B72" s="83" t="s">
        <v>84</v>
      </c>
      <c r="C72" s="83" t="s">
        <v>89</v>
      </c>
      <c r="D72" s="76" t="s">
        <v>9</v>
      </c>
      <c r="E72" s="77">
        <v>1600</v>
      </c>
      <c r="F72" s="78"/>
      <c r="G72" s="79">
        <v>0.08</v>
      </c>
      <c r="H72" s="80">
        <f>F72*G72+F72</f>
        <v>0</v>
      </c>
      <c r="I72" s="81">
        <f>E72*F72</f>
        <v>0</v>
      </c>
      <c r="J72" s="78">
        <f>K72-I72</f>
        <v>0</v>
      </c>
      <c r="K72" s="78">
        <f>E72*H72</f>
        <v>0</v>
      </c>
      <c r="L72" s="28" t="s">
        <v>144</v>
      </c>
    </row>
    <row r="73" spans="1:12" ht="104.25" customHeight="1" x14ac:dyDescent="0.2">
      <c r="A73" s="15">
        <v>2</v>
      </c>
      <c r="B73" s="55" t="s">
        <v>85</v>
      </c>
      <c r="C73" s="55" t="s">
        <v>88</v>
      </c>
      <c r="D73" s="26" t="s">
        <v>9</v>
      </c>
      <c r="E73" s="27">
        <v>1000</v>
      </c>
      <c r="F73" s="28"/>
      <c r="G73" s="29">
        <v>0.08</v>
      </c>
      <c r="H73" s="30">
        <f>F73*G73+F73</f>
        <v>0</v>
      </c>
      <c r="I73" s="31">
        <f>E73*F73</f>
        <v>0</v>
      </c>
      <c r="J73" s="28">
        <f>K73-I73</f>
        <v>0</v>
      </c>
      <c r="K73" s="28">
        <f>E73*H73</f>
        <v>0</v>
      </c>
      <c r="L73" s="28" t="s">
        <v>144</v>
      </c>
    </row>
    <row r="74" spans="1:12" ht="35.25" customHeight="1" x14ac:dyDescent="0.2">
      <c r="A74" s="15"/>
      <c r="B74" s="25"/>
      <c r="C74" s="25"/>
      <c r="D74" s="26"/>
      <c r="E74" s="27"/>
      <c r="F74" s="28"/>
      <c r="G74" s="32" t="s">
        <v>57</v>
      </c>
      <c r="H74" s="30"/>
      <c r="I74" s="33">
        <f>SUM(I72:I73)</f>
        <v>0</v>
      </c>
      <c r="J74" s="34">
        <f>SUM(J72:J73)</f>
        <v>0</v>
      </c>
      <c r="K74" s="34">
        <f>SUM(K72:K73)</f>
        <v>0</v>
      </c>
      <c r="L74" s="34"/>
    </row>
    <row r="75" spans="1:12" ht="23.25" customHeight="1" x14ac:dyDescent="0.2">
      <c r="A75" s="15"/>
      <c r="B75" s="35" t="s">
        <v>51</v>
      </c>
      <c r="C75" s="35"/>
      <c r="D75" s="26"/>
      <c r="E75" s="27"/>
      <c r="F75" s="28"/>
      <c r="G75" s="29"/>
      <c r="H75" s="30"/>
      <c r="I75" s="31"/>
      <c r="J75" s="28"/>
      <c r="K75" s="28"/>
      <c r="L75" s="28"/>
    </row>
    <row r="76" spans="1:12" ht="56.25" customHeight="1" x14ac:dyDescent="0.2">
      <c r="A76" s="15">
        <v>1</v>
      </c>
      <c r="B76" s="25" t="s">
        <v>160</v>
      </c>
      <c r="C76" s="25" t="s">
        <v>118</v>
      </c>
      <c r="D76" s="26" t="s">
        <v>9</v>
      </c>
      <c r="E76" s="27">
        <v>12000</v>
      </c>
      <c r="F76" s="28"/>
      <c r="G76" s="29">
        <v>0.08</v>
      </c>
      <c r="H76" s="30">
        <f t="shared" ref="H76:H82" si="14">F76*G76+F76</f>
        <v>0</v>
      </c>
      <c r="I76" s="31">
        <f t="shared" ref="I76:I82" si="15">E76*F76</f>
        <v>0</v>
      </c>
      <c r="J76" s="28">
        <f t="shared" ref="J76:J82" si="16">K76-I76</f>
        <v>0</v>
      </c>
      <c r="K76" s="28">
        <f t="shared" ref="K76:K82" si="17">E76*H76</f>
        <v>0</v>
      </c>
      <c r="L76" s="28" t="s">
        <v>149</v>
      </c>
    </row>
    <row r="77" spans="1:12" ht="62.25" customHeight="1" x14ac:dyDescent="0.2">
      <c r="A77" s="15">
        <v>2</v>
      </c>
      <c r="B77" s="25" t="s">
        <v>86</v>
      </c>
      <c r="C77" s="25" t="s">
        <v>87</v>
      </c>
      <c r="D77" s="26" t="s">
        <v>9</v>
      </c>
      <c r="E77" s="27">
        <v>8000</v>
      </c>
      <c r="F77" s="28"/>
      <c r="G77" s="29">
        <v>0.08</v>
      </c>
      <c r="H77" s="30">
        <f t="shared" si="14"/>
        <v>0</v>
      </c>
      <c r="I77" s="31">
        <f t="shared" si="15"/>
        <v>0</v>
      </c>
      <c r="J77" s="28">
        <f t="shared" si="16"/>
        <v>0</v>
      </c>
      <c r="K77" s="28">
        <f t="shared" si="17"/>
        <v>0</v>
      </c>
      <c r="L77" s="28" t="s">
        <v>149</v>
      </c>
    </row>
    <row r="78" spans="1:12" ht="27" customHeight="1" x14ac:dyDescent="0.2">
      <c r="A78" s="15">
        <v>3</v>
      </c>
      <c r="B78" s="25" t="s">
        <v>15</v>
      </c>
      <c r="C78" s="25"/>
      <c r="D78" s="26" t="s">
        <v>12</v>
      </c>
      <c r="E78" s="27">
        <v>15</v>
      </c>
      <c r="F78" s="28"/>
      <c r="G78" s="29">
        <v>0.08</v>
      </c>
      <c r="H78" s="30">
        <f t="shared" si="14"/>
        <v>0</v>
      </c>
      <c r="I78" s="31">
        <f t="shared" si="15"/>
        <v>0</v>
      </c>
      <c r="J78" s="28">
        <f t="shared" si="16"/>
        <v>0</v>
      </c>
      <c r="K78" s="28">
        <f t="shared" si="17"/>
        <v>0</v>
      </c>
      <c r="L78" s="28" t="s">
        <v>149</v>
      </c>
    </row>
    <row r="79" spans="1:12" ht="83.25" customHeight="1" x14ac:dyDescent="0.2">
      <c r="A79" s="15">
        <v>4</v>
      </c>
      <c r="B79" s="25" t="s">
        <v>158</v>
      </c>
      <c r="C79" s="25" t="s">
        <v>90</v>
      </c>
      <c r="D79" s="26" t="s">
        <v>14</v>
      </c>
      <c r="E79" s="27">
        <v>650</v>
      </c>
      <c r="F79" s="28"/>
      <c r="G79" s="29">
        <v>0.08</v>
      </c>
      <c r="H79" s="30">
        <f t="shared" si="14"/>
        <v>0</v>
      </c>
      <c r="I79" s="31">
        <f t="shared" si="15"/>
        <v>0</v>
      </c>
      <c r="J79" s="28">
        <f t="shared" si="16"/>
        <v>0</v>
      </c>
      <c r="K79" s="28">
        <f t="shared" si="17"/>
        <v>0</v>
      </c>
      <c r="L79" s="28" t="s">
        <v>149</v>
      </c>
    </row>
    <row r="80" spans="1:12" ht="30" customHeight="1" x14ac:dyDescent="0.2">
      <c r="A80" s="15">
        <v>5</v>
      </c>
      <c r="B80" s="25" t="s">
        <v>16</v>
      </c>
      <c r="C80" s="25"/>
      <c r="D80" s="26" t="s">
        <v>9</v>
      </c>
      <c r="E80" s="27">
        <v>100</v>
      </c>
      <c r="F80" s="28"/>
      <c r="G80" s="29">
        <v>0.08</v>
      </c>
      <c r="H80" s="30">
        <f t="shared" si="14"/>
        <v>0</v>
      </c>
      <c r="I80" s="31">
        <f t="shared" si="15"/>
        <v>0</v>
      </c>
      <c r="J80" s="28">
        <f t="shared" si="16"/>
        <v>0</v>
      </c>
      <c r="K80" s="28">
        <f t="shared" si="17"/>
        <v>0</v>
      </c>
      <c r="L80" s="28" t="s">
        <v>144</v>
      </c>
    </row>
    <row r="81" spans="1:12" ht="90.75" customHeight="1" x14ac:dyDescent="0.2">
      <c r="A81" s="15">
        <v>6</v>
      </c>
      <c r="B81" s="25" t="s">
        <v>91</v>
      </c>
      <c r="C81" s="25" t="s">
        <v>172</v>
      </c>
      <c r="D81" s="26" t="s">
        <v>9</v>
      </c>
      <c r="E81" s="27">
        <v>2000</v>
      </c>
      <c r="F81" s="28"/>
      <c r="G81" s="29">
        <v>0.08</v>
      </c>
      <c r="H81" s="30">
        <f t="shared" si="14"/>
        <v>0</v>
      </c>
      <c r="I81" s="31">
        <f t="shared" si="15"/>
        <v>0</v>
      </c>
      <c r="J81" s="28">
        <f t="shared" si="16"/>
        <v>0</v>
      </c>
      <c r="K81" s="28">
        <f t="shared" si="17"/>
        <v>0</v>
      </c>
      <c r="L81" s="28" t="s">
        <v>144</v>
      </c>
    </row>
    <row r="82" spans="1:12" ht="57" customHeight="1" x14ac:dyDescent="0.2">
      <c r="A82" s="15">
        <v>7</v>
      </c>
      <c r="B82" s="25" t="s">
        <v>159</v>
      </c>
      <c r="C82" s="25" t="s">
        <v>118</v>
      </c>
      <c r="D82" s="26" t="s">
        <v>9</v>
      </c>
      <c r="E82" s="27">
        <v>5000</v>
      </c>
      <c r="F82" s="28"/>
      <c r="G82" s="29">
        <v>0.08</v>
      </c>
      <c r="H82" s="30">
        <f t="shared" si="14"/>
        <v>0</v>
      </c>
      <c r="I82" s="31">
        <f t="shared" si="15"/>
        <v>0</v>
      </c>
      <c r="J82" s="28">
        <f t="shared" si="16"/>
        <v>0</v>
      </c>
      <c r="K82" s="28">
        <f t="shared" si="17"/>
        <v>0</v>
      </c>
      <c r="L82" s="28" t="s">
        <v>149</v>
      </c>
    </row>
    <row r="83" spans="1:12" ht="39" customHeight="1" x14ac:dyDescent="0.2">
      <c r="A83" s="15"/>
      <c r="B83" s="25"/>
      <c r="C83" s="25"/>
      <c r="D83" s="26"/>
      <c r="E83" s="27"/>
      <c r="F83" s="28"/>
      <c r="G83" s="32" t="s">
        <v>57</v>
      </c>
      <c r="H83" s="30"/>
      <c r="I83" s="33">
        <f>SUM(I76:I82)</f>
        <v>0</v>
      </c>
      <c r="J83" s="34">
        <f>SUM(J76:J82)</f>
        <v>0</v>
      </c>
      <c r="K83" s="34">
        <f>SUM(K76:K82)</f>
        <v>0</v>
      </c>
      <c r="L83" s="34"/>
    </row>
    <row r="84" spans="1:12" ht="24" customHeight="1" x14ac:dyDescent="0.2">
      <c r="A84" s="15"/>
      <c r="B84" s="35" t="s">
        <v>52</v>
      </c>
      <c r="C84" s="35"/>
      <c r="D84" s="26"/>
      <c r="E84" s="27"/>
      <c r="F84" s="28"/>
      <c r="G84" s="29"/>
      <c r="H84" s="30"/>
      <c r="I84" s="31"/>
      <c r="J84" s="28"/>
      <c r="K84" s="28"/>
      <c r="L84" s="28"/>
    </row>
    <row r="85" spans="1:12" ht="38.25" customHeight="1" x14ac:dyDescent="0.2">
      <c r="A85" s="15">
        <v>1</v>
      </c>
      <c r="B85" s="25" t="s">
        <v>111</v>
      </c>
      <c r="C85" s="25" t="s">
        <v>112</v>
      </c>
      <c r="D85" s="26" t="s">
        <v>9</v>
      </c>
      <c r="E85" s="27">
        <v>300</v>
      </c>
      <c r="F85" s="28"/>
      <c r="G85" s="29">
        <v>0.08</v>
      </c>
      <c r="H85" s="30">
        <f t="shared" ref="H85:H86" si="18">F85*G85+F85</f>
        <v>0</v>
      </c>
      <c r="I85" s="31">
        <f t="shared" ref="I85:I86" si="19">E85*F85</f>
        <v>0</v>
      </c>
      <c r="J85" s="28">
        <f>K85-I85</f>
        <v>0</v>
      </c>
      <c r="K85" s="28">
        <f>E85*H85</f>
        <v>0</v>
      </c>
      <c r="L85" s="28" t="s">
        <v>146</v>
      </c>
    </row>
    <row r="86" spans="1:12" ht="39.75" customHeight="1" x14ac:dyDescent="0.2">
      <c r="A86" s="15">
        <v>2</v>
      </c>
      <c r="B86" s="25" t="s">
        <v>18</v>
      </c>
      <c r="C86" s="25" t="s">
        <v>113</v>
      </c>
      <c r="D86" s="26" t="s">
        <v>9</v>
      </c>
      <c r="E86" s="27">
        <v>900</v>
      </c>
      <c r="F86" s="28"/>
      <c r="G86" s="29">
        <v>0.08</v>
      </c>
      <c r="H86" s="30">
        <f t="shared" si="18"/>
        <v>0</v>
      </c>
      <c r="I86" s="31">
        <f t="shared" si="19"/>
        <v>0</v>
      </c>
      <c r="J86" s="28">
        <f>K86-I86</f>
        <v>0</v>
      </c>
      <c r="K86" s="28">
        <f>E86*H86</f>
        <v>0</v>
      </c>
      <c r="L86" s="28" t="s">
        <v>146</v>
      </c>
    </row>
    <row r="87" spans="1:12" ht="25.5" customHeight="1" x14ac:dyDescent="0.2">
      <c r="A87" s="15"/>
      <c r="B87" s="25"/>
      <c r="C87" s="25"/>
      <c r="D87" s="26"/>
      <c r="E87" s="27"/>
      <c r="F87" s="28"/>
      <c r="G87" s="32" t="s">
        <v>57</v>
      </c>
      <c r="H87" s="30"/>
      <c r="I87" s="33">
        <f>SUM(I85:I86)</f>
        <v>0</v>
      </c>
      <c r="J87" s="34">
        <f>SUM(J85:J86)</f>
        <v>0</v>
      </c>
      <c r="K87" s="34">
        <f>SUM(K85:K86)</f>
        <v>0</v>
      </c>
      <c r="L87" s="34"/>
    </row>
    <row r="88" spans="1:12" ht="25.5" customHeight="1" x14ac:dyDescent="0.2">
      <c r="A88" s="15"/>
      <c r="B88" s="35" t="s">
        <v>53</v>
      </c>
      <c r="C88" s="35"/>
      <c r="D88" s="26"/>
      <c r="E88" s="27"/>
      <c r="F88" s="28"/>
      <c r="G88" s="32"/>
      <c r="H88" s="30"/>
      <c r="I88" s="33"/>
      <c r="J88" s="34"/>
      <c r="K88" s="34"/>
      <c r="L88" s="34"/>
    </row>
    <row r="89" spans="1:12" ht="43.5" customHeight="1" x14ac:dyDescent="0.2">
      <c r="A89" s="15">
        <v>1</v>
      </c>
      <c r="B89" s="25" t="s">
        <v>114</v>
      </c>
      <c r="C89" s="25" t="s">
        <v>115</v>
      </c>
      <c r="D89" s="26" t="s">
        <v>9</v>
      </c>
      <c r="E89" s="27">
        <v>30000</v>
      </c>
      <c r="F89" s="28"/>
      <c r="G89" s="29">
        <v>0.08</v>
      </c>
      <c r="H89" s="30">
        <f t="shared" ref="H89" si="20">F89*G89+F89</f>
        <v>0</v>
      </c>
      <c r="I89" s="31">
        <f t="shared" ref="I89" si="21">E89*F89</f>
        <v>0</v>
      </c>
      <c r="J89" s="28">
        <f>K89-I89</f>
        <v>0</v>
      </c>
      <c r="K89" s="28">
        <f>E89*H89</f>
        <v>0</v>
      </c>
      <c r="L89" s="28" t="s">
        <v>149</v>
      </c>
    </row>
    <row r="90" spans="1:12" ht="25.5" customHeight="1" x14ac:dyDescent="0.2">
      <c r="A90" s="15"/>
      <c r="B90" s="25"/>
      <c r="C90" s="25"/>
      <c r="D90" s="26"/>
      <c r="E90" s="27"/>
      <c r="F90" s="28"/>
      <c r="G90" s="32" t="s">
        <v>57</v>
      </c>
      <c r="H90" s="30"/>
      <c r="I90" s="33">
        <f>SUM(I89:I89)</f>
        <v>0</v>
      </c>
      <c r="J90" s="34">
        <f>SUM(J89:J89)</f>
        <v>0</v>
      </c>
      <c r="K90" s="34">
        <f>SUM(K89:K89)</f>
        <v>0</v>
      </c>
      <c r="L90" s="34"/>
    </row>
    <row r="91" spans="1:12" ht="25.5" customHeight="1" x14ac:dyDescent="0.2">
      <c r="A91" s="15"/>
      <c r="B91" s="35" t="s">
        <v>54</v>
      </c>
      <c r="C91" s="35"/>
      <c r="D91" s="26"/>
      <c r="E91" s="27"/>
      <c r="F91" s="28"/>
      <c r="G91" s="29"/>
      <c r="H91" s="30"/>
      <c r="I91" s="31"/>
      <c r="J91" s="28"/>
      <c r="K91" s="28"/>
      <c r="L91" s="28"/>
    </row>
    <row r="92" spans="1:12" ht="51" customHeight="1" x14ac:dyDescent="0.2">
      <c r="A92" s="15">
        <v>1</v>
      </c>
      <c r="B92" s="25" t="s">
        <v>34</v>
      </c>
      <c r="C92" s="25" t="s">
        <v>116</v>
      </c>
      <c r="D92" s="26" t="s">
        <v>35</v>
      </c>
      <c r="E92" s="27">
        <v>200</v>
      </c>
      <c r="F92" s="28"/>
      <c r="G92" s="29">
        <v>0.08</v>
      </c>
      <c r="H92" s="30">
        <f>F92*G92+F92</f>
        <v>0</v>
      </c>
      <c r="I92" s="31">
        <f>E92*F92</f>
        <v>0</v>
      </c>
      <c r="J92" s="28">
        <f>K92-I92</f>
        <v>0</v>
      </c>
      <c r="K92" s="28">
        <f>E92*H92</f>
        <v>0</v>
      </c>
      <c r="L92" s="28" t="s">
        <v>146</v>
      </c>
    </row>
    <row r="93" spans="1:12" ht="25.5" customHeight="1" x14ac:dyDescent="0.2">
      <c r="A93" s="22"/>
      <c r="B93" s="58"/>
      <c r="C93" s="58"/>
      <c r="D93" s="82"/>
      <c r="E93" s="60"/>
      <c r="F93" s="69"/>
      <c r="G93" s="32" t="s">
        <v>57</v>
      </c>
      <c r="H93" s="30"/>
      <c r="I93" s="33">
        <f>SUM(I92)</f>
        <v>0</v>
      </c>
      <c r="J93" s="34">
        <f>SUM(J92)</f>
        <v>0</v>
      </c>
      <c r="K93" s="34">
        <f>SUM(K92)</f>
        <v>0</v>
      </c>
      <c r="L93" s="64"/>
    </row>
    <row r="94" spans="1:12" ht="27" customHeight="1" x14ac:dyDescent="0.2">
      <c r="A94" s="22"/>
      <c r="B94" s="66" t="s">
        <v>59</v>
      </c>
      <c r="C94" s="66"/>
      <c r="D94" s="82"/>
      <c r="E94" s="60"/>
      <c r="F94" s="69"/>
      <c r="G94" s="70"/>
      <c r="H94" s="61"/>
      <c r="I94" s="71"/>
      <c r="J94" s="69"/>
      <c r="K94" s="69"/>
      <c r="L94" s="69"/>
    </row>
    <row r="95" spans="1:12" ht="37.5" customHeight="1" x14ac:dyDescent="0.2">
      <c r="A95" s="15">
        <v>1</v>
      </c>
      <c r="B95" s="25" t="s">
        <v>117</v>
      </c>
      <c r="C95" s="25" t="s">
        <v>118</v>
      </c>
      <c r="D95" s="26" t="s">
        <v>9</v>
      </c>
      <c r="E95" s="27">
        <v>10000</v>
      </c>
      <c r="F95" s="28"/>
      <c r="G95" s="29">
        <v>0.08</v>
      </c>
      <c r="H95" s="30">
        <f t="shared" ref="H95:H96" si="22">F95*G95+F95</f>
        <v>0</v>
      </c>
      <c r="I95" s="31">
        <f t="shared" ref="I95:I96" si="23">E95*F95</f>
        <v>0</v>
      </c>
      <c r="J95" s="28">
        <f>K95-I95</f>
        <v>0</v>
      </c>
      <c r="K95" s="28">
        <f>E95*H95</f>
        <v>0</v>
      </c>
      <c r="L95" s="28" t="s">
        <v>144</v>
      </c>
    </row>
    <row r="96" spans="1:12" ht="34.5" customHeight="1" x14ac:dyDescent="0.2">
      <c r="A96" s="105">
        <v>3</v>
      </c>
      <c r="B96" s="25" t="s">
        <v>120</v>
      </c>
      <c r="C96" s="25" t="s">
        <v>118</v>
      </c>
      <c r="D96" s="26" t="s">
        <v>9</v>
      </c>
      <c r="E96" s="27">
        <v>1000</v>
      </c>
      <c r="F96" s="28"/>
      <c r="G96" s="29">
        <v>0.08</v>
      </c>
      <c r="H96" s="30">
        <f t="shared" si="22"/>
        <v>0</v>
      </c>
      <c r="I96" s="31">
        <f t="shared" si="23"/>
        <v>0</v>
      </c>
      <c r="J96" s="28">
        <f>K96-I96</f>
        <v>0</v>
      </c>
      <c r="K96" s="28">
        <f>E96*H96</f>
        <v>0</v>
      </c>
      <c r="L96" s="28" t="s">
        <v>144</v>
      </c>
    </row>
    <row r="97" spans="1:12" ht="28.5" customHeight="1" x14ac:dyDescent="0.2">
      <c r="A97" s="15"/>
      <c r="B97" s="25"/>
      <c r="C97" s="25"/>
      <c r="D97" s="26"/>
      <c r="E97" s="27"/>
      <c r="F97" s="28"/>
      <c r="G97" s="32" t="s">
        <v>57</v>
      </c>
      <c r="H97" s="30"/>
      <c r="I97" s="33">
        <f>SUM(I95:I96)</f>
        <v>0</v>
      </c>
      <c r="J97" s="34">
        <f>SUM(J95:J96)</f>
        <v>0</v>
      </c>
      <c r="K97" s="34">
        <f>SUM(K95:K96)</f>
        <v>0</v>
      </c>
      <c r="L97" s="34"/>
    </row>
    <row r="98" spans="1:12" ht="28.5" customHeight="1" x14ac:dyDescent="0.2">
      <c r="A98" s="15"/>
      <c r="B98" s="35" t="s">
        <v>183</v>
      </c>
      <c r="C98" s="35"/>
      <c r="D98" s="26"/>
      <c r="E98" s="27"/>
      <c r="F98" s="28"/>
      <c r="G98" s="29"/>
      <c r="H98" s="30"/>
      <c r="I98" s="31"/>
      <c r="J98" s="28"/>
      <c r="K98" s="28"/>
      <c r="L98" s="28"/>
    </row>
    <row r="99" spans="1:12" ht="41.25" customHeight="1" x14ac:dyDescent="0.2">
      <c r="A99" s="105">
        <v>2</v>
      </c>
      <c r="B99" s="25" t="s">
        <v>119</v>
      </c>
      <c r="C99" s="25" t="s">
        <v>118</v>
      </c>
      <c r="D99" s="26" t="s">
        <v>9</v>
      </c>
      <c r="E99" s="27">
        <v>2000</v>
      </c>
      <c r="F99" s="28"/>
      <c r="G99" s="29">
        <v>0.08</v>
      </c>
      <c r="H99" s="30">
        <f t="shared" ref="H99" si="24">F99*G99+F99</f>
        <v>0</v>
      </c>
      <c r="I99" s="31">
        <f t="shared" ref="I99" si="25">E99*F99</f>
        <v>0</v>
      </c>
      <c r="J99" s="28">
        <f>K99-I99</f>
        <v>0</v>
      </c>
      <c r="K99" s="28">
        <f>E99*H99</f>
        <v>0</v>
      </c>
      <c r="L99" s="28" t="s">
        <v>144</v>
      </c>
    </row>
    <row r="100" spans="1:12" ht="28.5" customHeight="1" x14ac:dyDescent="0.2">
      <c r="A100" s="22"/>
      <c r="B100" s="58"/>
      <c r="C100" s="58"/>
      <c r="D100" s="82"/>
      <c r="E100" s="60"/>
      <c r="F100" s="69"/>
      <c r="G100" s="32" t="s">
        <v>57</v>
      </c>
      <c r="H100" s="30"/>
      <c r="I100" s="33">
        <f>SUM(I99:I99)</f>
        <v>0</v>
      </c>
      <c r="J100" s="34">
        <f>SUM(J99:J99)</f>
        <v>0</v>
      </c>
      <c r="K100" s="34">
        <f>SUM(K99:K99)</f>
        <v>0</v>
      </c>
      <c r="L100" s="64"/>
    </row>
    <row r="101" spans="1:12" ht="28.5" customHeight="1" x14ac:dyDescent="0.2">
      <c r="A101" s="22"/>
      <c r="B101" s="58"/>
      <c r="C101" s="58"/>
      <c r="D101" s="82"/>
      <c r="E101" s="60"/>
      <c r="F101" s="69"/>
      <c r="G101" s="62"/>
      <c r="H101" s="61"/>
      <c r="I101" s="63"/>
      <c r="J101" s="64"/>
      <c r="K101" s="64"/>
      <c r="L101" s="64"/>
    </row>
    <row r="102" spans="1:12" ht="28.5" customHeight="1" x14ac:dyDescent="0.2">
      <c r="A102" s="22"/>
      <c r="B102" s="66" t="s">
        <v>60</v>
      </c>
      <c r="C102" s="66"/>
      <c r="D102" s="82"/>
      <c r="E102" s="60"/>
      <c r="F102" s="69"/>
      <c r="G102" s="62"/>
      <c r="H102" s="61"/>
      <c r="I102" s="63"/>
      <c r="J102" s="64"/>
      <c r="K102" s="64"/>
      <c r="L102" s="64"/>
    </row>
    <row r="103" spans="1:12" ht="43.5" customHeight="1" x14ac:dyDescent="0.2">
      <c r="A103" s="15">
        <v>1</v>
      </c>
      <c r="B103" s="25" t="s">
        <v>121</v>
      </c>
      <c r="C103" s="25" t="s">
        <v>123</v>
      </c>
      <c r="D103" s="26" t="s">
        <v>12</v>
      </c>
      <c r="E103" s="27">
        <v>100</v>
      </c>
      <c r="F103" s="28"/>
      <c r="G103" s="29">
        <v>0.08</v>
      </c>
      <c r="H103" s="30">
        <f t="shared" ref="H103:H104" si="26">F103*G103+F103</f>
        <v>0</v>
      </c>
      <c r="I103" s="31">
        <f t="shared" ref="I103:I104" si="27">E103*F103</f>
        <v>0</v>
      </c>
      <c r="J103" s="28">
        <f>K103-I103</f>
        <v>0</v>
      </c>
      <c r="K103" s="28">
        <f>E103*H103</f>
        <v>0</v>
      </c>
      <c r="L103" s="28" t="s">
        <v>144</v>
      </c>
    </row>
    <row r="104" spans="1:12" ht="41.25" customHeight="1" x14ac:dyDescent="0.2">
      <c r="A104" s="15">
        <v>2</v>
      </c>
      <c r="B104" s="25" t="s">
        <v>122</v>
      </c>
      <c r="C104" s="98" t="s">
        <v>123</v>
      </c>
      <c r="D104" s="26" t="s">
        <v>9</v>
      </c>
      <c r="E104" s="27">
        <v>3000</v>
      </c>
      <c r="F104" s="28"/>
      <c r="G104" s="29">
        <v>0.08</v>
      </c>
      <c r="H104" s="30">
        <f t="shared" si="26"/>
        <v>0</v>
      </c>
      <c r="I104" s="31">
        <f t="shared" si="27"/>
        <v>0</v>
      </c>
      <c r="J104" s="28">
        <f>K104-I104</f>
        <v>0</v>
      </c>
      <c r="K104" s="28">
        <f>E104*H104</f>
        <v>0</v>
      </c>
      <c r="L104" s="28" t="s">
        <v>144</v>
      </c>
    </row>
    <row r="105" spans="1:12" ht="28.5" customHeight="1" x14ac:dyDescent="0.2">
      <c r="A105" s="15"/>
      <c r="B105" s="25"/>
      <c r="C105" s="25"/>
      <c r="D105" s="26"/>
      <c r="E105" s="27"/>
      <c r="F105" s="28"/>
      <c r="G105" s="32" t="s">
        <v>57</v>
      </c>
      <c r="H105" s="30"/>
      <c r="I105" s="33">
        <f>SUM(I103:I104)</f>
        <v>0</v>
      </c>
      <c r="J105" s="34">
        <f>SUM(J103:J104)</f>
        <v>0</v>
      </c>
      <c r="K105" s="34">
        <f>SUM(K103:K104)</f>
        <v>0</v>
      </c>
      <c r="L105" s="34"/>
    </row>
    <row r="106" spans="1:12" ht="28.5" customHeight="1" x14ac:dyDescent="0.2">
      <c r="A106" s="15"/>
      <c r="B106" s="35" t="s">
        <v>61</v>
      </c>
      <c r="C106" s="35"/>
      <c r="D106" s="26"/>
      <c r="E106" s="27"/>
      <c r="F106" s="28"/>
      <c r="G106" s="29"/>
      <c r="H106" s="30"/>
      <c r="I106" s="31"/>
      <c r="J106" s="28"/>
      <c r="K106" s="28"/>
      <c r="L106" s="28"/>
    </row>
    <row r="107" spans="1:12" ht="37.5" customHeight="1" x14ac:dyDescent="0.2">
      <c r="A107" s="15">
        <v>1</v>
      </c>
      <c r="B107" s="25" t="s">
        <v>124</v>
      </c>
      <c r="C107" s="25" t="s">
        <v>123</v>
      </c>
      <c r="D107" s="26" t="s">
        <v>9</v>
      </c>
      <c r="E107" s="27">
        <v>14500</v>
      </c>
      <c r="F107" s="28"/>
      <c r="G107" s="29">
        <v>0.08</v>
      </c>
      <c r="H107" s="30">
        <f t="shared" ref="H107:H108" si="28">F107*G107+F107</f>
        <v>0</v>
      </c>
      <c r="I107" s="31">
        <f t="shared" ref="I107:I108" si="29">E107*F107</f>
        <v>0</v>
      </c>
      <c r="J107" s="28">
        <f>K107-I107</f>
        <v>0</v>
      </c>
      <c r="K107" s="28">
        <f>E107*H107</f>
        <v>0</v>
      </c>
      <c r="L107" s="28" t="s">
        <v>150</v>
      </c>
    </row>
    <row r="108" spans="1:12" ht="24" customHeight="1" x14ac:dyDescent="0.2">
      <c r="A108" s="15">
        <v>2</v>
      </c>
      <c r="B108" s="25" t="s">
        <v>17</v>
      </c>
      <c r="C108" s="25"/>
      <c r="D108" s="26" t="s">
        <v>9</v>
      </c>
      <c r="E108" s="27">
        <v>13000</v>
      </c>
      <c r="F108" s="28"/>
      <c r="G108" s="29">
        <v>0.08</v>
      </c>
      <c r="H108" s="30">
        <f t="shared" si="28"/>
        <v>0</v>
      </c>
      <c r="I108" s="31">
        <f t="shared" si="29"/>
        <v>0</v>
      </c>
      <c r="J108" s="28">
        <f>K108-I108</f>
        <v>0</v>
      </c>
      <c r="K108" s="28">
        <f>E108*H108</f>
        <v>0</v>
      </c>
      <c r="L108" s="28" t="s">
        <v>144</v>
      </c>
    </row>
    <row r="109" spans="1:12" ht="24" customHeight="1" x14ac:dyDescent="0.2">
      <c r="A109" s="15"/>
      <c r="B109" s="25"/>
      <c r="C109" s="25"/>
      <c r="D109" s="26"/>
      <c r="E109" s="27"/>
      <c r="F109" s="28"/>
      <c r="G109" s="32" t="s">
        <v>57</v>
      </c>
      <c r="H109" s="30"/>
      <c r="I109" s="33">
        <f>SUM(I107:I108)</f>
        <v>0</v>
      </c>
      <c r="J109" s="34">
        <f>SUM(J107:J108)</f>
        <v>0</v>
      </c>
      <c r="K109" s="34">
        <f>SUM(K107:K108)</f>
        <v>0</v>
      </c>
      <c r="L109" s="34"/>
    </row>
    <row r="110" spans="1:12" ht="24" customHeight="1" x14ac:dyDescent="0.2">
      <c r="A110" s="15"/>
      <c r="B110" s="35" t="s">
        <v>62</v>
      </c>
      <c r="C110" s="35"/>
      <c r="D110" s="26"/>
      <c r="E110" s="27"/>
      <c r="F110" s="28"/>
      <c r="G110" s="32"/>
      <c r="H110" s="30"/>
      <c r="I110" s="33"/>
      <c r="J110" s="34"/>
      <c r="K110" s="34"/>
      <c r="L110" s="34"/>
    </row>
    <row r="111" spans="1:12" ht="69.75" customHeight="1" x14ac:dyDescent="0.2">
      <c r="A111" s="15">
        <v>1</v>
      </c>
      <c r="B111" s="25" t="s">
        <v>154</v>
      </c>
      <c r="C111" s="25" t="s">
        <v>173</v>
      </c>
      <c r="D111" s="26" t="s">
        <v>9</v>
      </c>
      <c r="E111" s="27">
        <v>400</v>
      </c>
      <c r="F111" s="28"/>
      <c r="G111" s="29">
        <v>0.08</v>
      </c>
      <c r="H111" s="30">
        <f>F111*G111+F111</f>
        <v>0</v>
      </c>
      <c r="I111" s="31">
        <f>E111*F111</f>
        <v>0</v>
      </c>
      <c r="J111" s="28">
        <f>K111-I111</f>
        <v>0</v>
      </c>
      <c r="K111" s="28">
        <f>E111*H111</f>
        <v>0</v>
      </c>
      <c r="L111" s="28" t="s">
        <v>144</v>
      </c>
    </row>
    <row r="112" spans="1:12" ht="24" customHeight="1" x14ac:dyDescent="0.2">
      <c r="A112" s="15"/>
      <c r="B112" s="25"/>
      <c r="C112" s="25"/>
      <c r="D112" s="26"/>
      <c r="E112" s="27"/>
      <c r="F112" s="28"/>
      <c r="G112" s="32" t="s">
        <v>57</v>
      </c>
      <c r="H112" s="30"/>
      <c r="I112" s="33">
        <f>SUM(I111)</f>
        <v>0</v>
      </c>
      <c r="J112" s="34">
        <f>SUM(J111)</f>
        <v>0</v>
      </c>
      <c r="K112" s="34">
        <f>SUM(K111)</f>
        <v>0</v>
      </c>
      <c r="L112" s="34"/>
    </row>
    <row r="113" spans="1:12" ht="27" customHeight="1" x14ac:dyDescent="0.2">
      <c r="A113" s="15"/>
      <c r="B113" s="35" t="s">
        <v>65</v>
      </c>
      <c r="C113" s="35"/>
      <c r="D113" s="26"/>
      <c r="E113" s="27"/>
      <c r="F113" s="28"/>
      <c r="G113" s="29"/>
      <c r="H113" s="30"/>
      <c r="I113" s="31"/>
      <c r="J113" s="28"/>
      <c r="K113" s="28"/>
      <c r="L113" s="28"/>
    </row>
    <row r="114" spans="1:12" ht="37.5" customHeight="1" x14ac:dyDescent="0.2">
      <c r="A114" s="15">
        <v>1</v>
      </c>
      <c r="B114" s="45" t="s">
        <v>76</v>
      </c>
      <c r="C114" s="100" t="s">
        <v>174</v>
      </c>
      <c r="D114" s="26" t="s">
        <v>9</v>
      </c>
      <c r="E114" s="39">
        <v>1000</v>
      </c>
      <c r="F114" s="28"/>
      <c r="G114" s="29">
        <v>0.08</v>
      </c>
      <c r="H114" s="30">
        <f t="shared" ref="H114:H116" si="30">F114*G114+F114</f>
        <v>0</v>
      </c>
      <c r="I114" s="31">
        <f t="shared" ref="I114:I116" si="31">E114*F114</f>
        <v>0</v>
      </c>
      <c r="J114" s="28">
        <f>K114-I114</f>
        <v>0</v>
      </c>
      <c r="K114" s="28">
        <f>E114*H114</f>
        <v>0</v>
      </c>
      <c r="L114" s="28" t="s">
        <v>144</v>
      </c>
    </row>
    <row r="115" spans="1:12" ht="75" customHeight="1" x14ac:dyDescent="0.2">
      <c r="A115" s="15">
        <v>2</v>
      </c>
      <c r="B115" s="45" t="s">
        <v>181</v>
      </c>
      <c r="C115" s="101"/>
      <c r="D115" s="26" t="s">
        <v>9</v>
      </c>
      <c r="E115" s="39">
        <v>2000</v>
      </c>
      <c r="F115" s="28"/>
      <c r="G115" s="29">
        <v>0.08</v>
      </c>
      <c r="H115" s="30">
        <f t="shared" si="30"/>
        <v>0</v>
      </c>
      <c r="I115" s="31">
        <f t="shared" si="31"/>
        <v>0</v>
      </c>
      <c r="J115" s="28">
        <f>K115-I115</f>
        <v>0</v>
      </c>
      <c r="K115" s="28">
        <f>E115*H115</f>
        <v>0</v>
      </c>
      <c r="L115" s="28" t="s">
        <v>144</v>
      </c>
    </row>
    <row r="116" spans="1:12" ht="38.25" customHeight="1" x14ac:dyDescent="0.2">
      <c r="A116" s="15">
        <v>3</v>
      </c>
      <c r="B116" s="45" t="s">
        <v>37</v>
      </c>
      <c r="C116" s="102"/>
      <c r="D116" s="26" t="s">
        <v>9</v>
      </c>
      <c r="E116" s="39">
        <v>1000</v>
      </c>
      <c r="F116" s="28"/>
      <c r="G116" s="29">
        <v>0.08</v>
      </c>
      <c r="H116" s="30">
        <f t="shared" si="30"/>
        <v>0</v>
      </c>
      <c r="I116" s="31">
        <f t="shared" si="31"/>
        <v>0</v>
      </c>
      <c r="J116" s="28">
        <f>K116-I116</f>
        <v>0</v>
      </c>
      <c r="K116" s="28">
        <f>E116*H116</f>
        <v>0</v>
      </c>
      <c r="L116" s="28" t="s">
        <v>144</v>
      </c>
    </row>
    <row r="117" spans="1:12" ht="15.75" x14ac:dyDescent="0.2">
      <c r="B117" s="48"/>
      <c r="C117" s="48"/>
      <c r="D117" s="49"/>
      <c r="E117" s="50"/>
      <c r="F117" s="51"/>
      <c r="G117" s="52" t="s">
        <v>57</v>
      </c>
      <c r="H117" s="53"/>
      <c r="I117" s="54">
        <f>SUM(I114:I116)</f>
        <v>0</v>
      </c>
      <c r="J117" s="54">
        <f>SUM(J114:J116)</f>
        <v>0</v>
      </c>
      <c r="K117" s="54">
        <f>SUM(K114:K116)</f>
        <v>0</v>
      </c>
      <c r="L117" s="54"/>
    </row>
    <row r="118" spans="1:12" ht="15.75" x14ac:dyDescent="0.2">
      <c r="A118" s="15"/>
      <c r="B118" s="35" t="s">
        <v>66</v>
      </c>
      <c r="C118" s="35"/>
      <c r="D118" s="26"/>
      <c r="E118" s="27"/>
      <c r="F118" s="28"/>
      <c r="G118" s="32"/>
      <c r="H118" s="30"/>
      <c r="I118" s="33"/>
      <c r="J118" s="34"/>
      <c r="K118" s="34"/>
      <c r="L118" s="34"/>
    </row>
    <row r="119" spans="1:12" ht="102" customHeight="1" x14ac:dyDescent="0.2">
      <c r="A119" s="15">
        <v>1</v>
      </c>
      <c r="B119" s="25" t="s">
        <v>77</v>
      </c>
      <c r="C119" s="103" t="s">
        <v>175</v>
      </c>
      <c r="D119" s="26" t="s">
        <v>9</v>
      </c>
      <c r="E119" s="27">
        <v>2000</v>
      </c>
      <c r="F119" s="28"/>
      <c r="G119" s="29">
        <v>0.08</v>
      </c>
      <c r="H119" s="30">
        <f>F119*G119+F119</f>
        <v>0</v>
      </c>
      <c r="I119" s="31">
        <f>E119*F119</f>
        <v>0</v>
      </c>
      <c r="J119" s="28">
        <f>K119-I119</f>
        <v>0</v>
      </c>
      <c r="K119" s="28">
        <f>E119*H119</f>
        <v>0</v>
      </c>
      <c r="L119" s="28" t="s">
        <v>151</v>
      </c>
    </row>
    <row r="120" spans="1:12" ht="87" customHeight="1" x14ac:dyDescent="0.2">
      <c r="A120" s="15">
        <v>2</v>
      </c>
      <c r="B120" s="25" t="s">
        <v>78</v>
      </c>
      <c r="C120" s="104"/>
      <c r="D120" s="26" t="s">
        <v>9</v>
      </c>
      <c r="E120" s="27">
        <v>200</v>
      </c>
      <c r="F120" s="28"/>
      <c r="G120" s="29">
        <v>0.08</v>
      </c>
      <c r="H120" s="30">
        <f>F120*G120+F120</f>
        <v>0</v>
      </c>
      <c r="I120" s="31">
        <f>E120*F120</f>
        <v>0</v>
      </c>
      <c r="J120" s="28">
        <f>K120-I120</f>
        <v>0</v>
      </c>
      <c r="K120" s="28">
        <f>E120*H120</f>
        <v>0</v>
      </c>
      <c r="L120" s="28" t="s">
        <v>151</v>
      </c>
    </row>
    <row r="121" spans="1:12" ht="15.75" x14ac:dyDescent="0.2">
      <c r="A121" s="15"/>
      <c r="B121" s="25"/>
      <c r="C121" s="25"/>
      <c r="D121" s="26"/>
      <c r="E121" s="27"/>
      <c r="F121" s="28"/>
      <c r="G121" s="32" t="s">
        <v>57</v>
      </c>
      <c r="H121" s="30"/>
      <c r="I121" s="33">
        <f>SUM(I119:I120)</f>
        <v>0</v>
      </c>
      <c r="J121" s="34">
        <f>SUM(J119:J120)</f>
        <v>0</v>
      </c>
      <c r="K121" s="34">
        <f>SUM(K119:K120)</f>
        <v>0</v>
      </c>
      <c r="L121" s="34"/>
    </row>
    <row r="122" spans="1:12" ht="15.75" x14ac:dyDescent="0.2">
      <c r="A122" s="15"/>
      <c r="B122" s="35" t="s">
        <v>68</v>
      </c>
      <c r="C122" s="35"/>
      <c r="D122" s="26"/>
      <c r="E122" s="27"/>
      <c r="F122" s="28"/>
      <c r="G122" s="29"/>
      <c r="H122" s="30"/>
      <c r="I122" s="31"/>
      <c r="J122" s="28"/>
      <c r="K122" s="28"/>
      <c r="L122" s="28"/>
    </row>
    <row r="123" spans="1:12" ht="39" customHeight="1" x14ac:dyDescent="0.2">
      <c r="A123" s="15">
        <v>1</v>
      </c>
      <c r="B123" s="25" t="s">
        <v>125</v>
      </c>
      <c r="C123" s="25" t="s">
        <v>176</v>
      </c>
      <c r="D123" s="26" t="s">
        <v>9</v>
      </c>
      <c r="E123" s="27">
        <v>20</v>
      </c>
      <c r="F123" s="28"/>
      <c r="G123" s="29">
        <v>0.08</v>
      </c>
      <c r="H123" s="30">
        <f t="shared" ref="H123:H124" si="32">F123*G123+F123</f>
        <v>0</v>
      </c>
      <c r="I123" s="31">
        <f t="shared" ref="I123:I124" si="33">E123*F123</f>
        <v>0</v>
      </c>
      <c r="J123" s="28">
        <f>K123-I123</f>
        <v>0</v>
      </c>
      <c r="K123" s="28">
        <f>E123*H123</f>
        <v>0</v>
      </c>
      <c r="L123" s="28" t="s">
        <v>144</v>
      </c>
    </row>
    <row r="124" spans="1:12" ht="44.25" customHeight="1" x14ac:dyDescent="0.2">
      <c r="A124" s="15">
        <v>2</v>
      </c>
      <c r="B124" s="25" t="s">
        <v>126</v>
      </c>
      <c r="C124" s="25" t="s">
        <v>177</v>
      </c>
      <c r="D124" s="26" t="s">
        <v>9</v>
      </c>
      <c r="E124" s="27">
        <v>20</v>
      </c>
      <c r="F124" s="28"/>
      <c r="G124" s="29">
        <v>0.08</v>
      </c>
      <c r="H124" s="30">
        <f t="shared" si="32"/>
        <v>0</v>
      </c>
      <c r="I124" s="31">
        <f t="shared" si="33"/>
        <v>0</v>
      </c>
      <c r="J124" s="28">
        <f>K124-I124</f>
        <v>0</v>
      </c>
      <c r="K124" s="28">
        <f>E124*H124</f>
        <v>0</v>
      </c>
      <c r="L124" s="28" t="s">
        <v>144</v>
      </c>
    </row>
    <row r="125" spans="1:12" ht="15.75" x14ac:dyDescent="0.2">
      <c r="A125" s="15"/>
      <c r="B125" s="25"/>
      <c r="C125" s="25"/>
      <c r="D125" s="26"/>
      <c r="E125" s="27"/>
      <c r="F125" s="28"/>
      <c r="G125" s="32" t="s">
        <v>57</v>
      </c>
      <c r="H125" s="30"/>
      <c r="I125" s="33">
        <f>SUM(I123:I124)</f>
        <v>0</v>
      </c>
      <c r="J125" s="34">
        <f>SUM(J123:J124)</f>
        <v>0</v>
      </c>
      <c r="K125" s="34">
        <f>SUM(K123:K124)</f>
        <v>0</v>
      </c>
      <c r="L125" s="34"/>
    </row>
    <row r="126" spans="1:12" ht="15.75" x14ac:dyDescent="0.2">
      <c r="A126" s="15"/>
      <c r="B126" s="35" t="s">
        <v>70</v>
      </c>
      <c r="C126" s="35"/>
      <c r="D126" s="26"/>
      <c r="E126" s="27"/>
      <c r="F126" s="28"/>
      <c r="G126" s="32"/>
      <c r="H126" s="30"/>
      <c r="I126" s="33"/>
      <c r="J126" s="34"/>
      <c r="K126" s="34"/>
      <c r="L126" s="34"/>
    </row>
    <row r="127" spans="1:12" ht="34.5" customHeight="1" x14ac:dyDescent="0.2">
      <c r="A127" s="15">
        <v>1</v>
      </c>
      <c r="B127" s="45" t="s">
        <v>63</v>
      </c>
      <c r="C127" s="45"/>
      <c r="D127" s="26" t="s">
        <v>9</v>
      </c>
      <c r="E127" s="39">
        <v>50</v>
      </c>
      <c r="F127" s="28"/>
      <c r="G127" s="29">
        <v>0.08</v>
      </c>
      <c r="H127" s="30">
        <f t="shared" ref="H127:H129" si="34">F127*G127+F127</f>
        <v>0</v>
      </c>
      <c r="I127" s="31">
        <f t="shared" ref="I127:I129" si="35">E127*F127</f>
        <v>0</v>
      </c>
      <c r="J127" s="28">
        <f>K127-I127</f>
        <v>0</v>
      </c>
      <c r="K127" s="28">
        <f>E127*H127</f>
        <v>0</v>
      </c>
      <c r="L127" s="28" t="s">
        <v>144</v>
      </c>
    </row>
    <row r="128" spans="1:12" ht="43.5" customHeight="1" x14ac:dyDescent="0.2">
      <c r="A128" s="15">
        <v>2</v>
      </c>
      <c r="B128" s="45" t="s">
        <v>64</v>
      </c>
      <c r="C128" s="45"/>
      <c r="D128" s="26" t="s">
        <v>9</v>
      </c>
      <c r="E128" s="39">
        <v>500</v>
      </c>
      <c r="F128" s="28"/>
      <c r="G128" s="29">
        <v>0.08</v>
      </c>
      <c r="H128" s="30">
        <f t="shared" si="34"/>
        <v>0</v>
      </c>
      <c r="I128" s="31">
        <f t="shared" si="35"/>
        <v>0</v>
      </c>
      <c r="J128" s="28">
        <f>K128-I128</f>
        <v>0</v>
      </c>
      <c r="K128" s="28">
        <f>E128*H128</f>
        <v>0</v>
      </c>
      <c r="L128" s="28" t="s">
        <v>144</v>
      </c>
    </row>
    <row r="129" spans="1:12" ht="36" customHeight="1" x14ac:dyDescent="0.2">
      <c r="A129" s="15">
        <v>3</v>
      </c>
      <c r="B129" s="45" t="s">
        <v>127</v>
      </c>
      <c r="C129" s="45" t="s">
        <v>178</v>
      </c>
      <c r="D129" s="26" t="s">
        <v>9</v>
      </c>
      <c r="E129" s="39">
        <v>1000</v>
      </c>
      <c r="F129" s="28"/>
      <c r="G129" s="29">
        <v>0.08</v>
      </c>
      <c r="H129" s="30">
        <f t="shared" si="34"/>
        <v>0</v>
      </c>
      <c r="I129" s="31">
        <f t="shared" si="35"/>
        <v>0</v>
      </c>
      <c r="J129" s="28">
        <f>K129-I129</f>
        <v>0</v>
      </c>
      <c r="K129" s="28">
        <f>E129*H129</f>
        <v>0</v>
      </c>
      <c r="L129" s="28" t="s">
        <v>144</v>
      </c>
    </row>
    <row r="130" spans="1:12" ht="15.75" x14ac:dyDescent="0.2">
      <c r="B130" s="48"/>
      <c r="C130" s="48"/>
      <c r="D130" s="49"/>
      <c r="E130" s="50"/>
      <c r="F130" s="51"/>
      <c r="G130" s="52" t="s">
        <v>57</v>
      </c>
      <c r="H130" s="53"/>
      <c r="I130" s="54">
        <f>SUM(I127:I129)</f>
        <v>0</v>
      </c>
      <c r="J130" s="54">
        <f>SUM(J127:J129)</f>
        <v>0</v>
      </c>
      <c r="K130" s="54">
        <f>SUM(K127:K129)</f>
        <v>0</v>
      </c>
      <c r="L130" s="54"/>
    </row>
    <row r="131" spans="1:12" ht="15.75" x14ac:dyDescent="0.2">
      <c r="A131" s="15"/>
      <c r="B131" s="35" t="s">
        <v>71</v>
      </c>
      <c r="C131" s="35"/>
      <c r="D131" s="26"/>
      <c r="E131" s="27"/>
      <c r="F131" s="28"/>
      <c r="G131" s="32"/>
      <c r="H131" s="30"/>
      <c r="I131" s="33"/>
      <c r="J131" s="34"/>
      <c r="K131" s="34"/>
      <c r="L131" s="34"/>
    </row>
    <row r="132" spans="1:12" ht="62.25" customHeight="1" x14ac:dyDescent="0.2">
      <c r="A132" s="15">
        <v>1</v>
      </c>
      <c r="B132" s="25" t="s">
        <v>128</v>
      </c>
      <c r="C132" s="25" t="s">
        <v>130</v>
      </c>
      <c r="D132" s="26" t="s">
        <v>67</v>
      </c>
      <c r="E132" s="27">
        <v>30</v>
      </c>
      <c r="F132" s="28"/>
      <c r="G132" s="29">
        <v>0.08</v>
      </c>
      <c r="H132" s="30">
        <f>F132*G132+F132</f>
        <v>0</v>
      </c>
      <c r="I132" s="31">
        <f>E132*F132</f>
        <v>0</v>
      </c>
      <c r="J132" s="28">
        <f>K132-I132</f>
        <v>0</v>
      </c>
      <c r="K132" s="28">
        <f>E132*H132</f>
        <v>0</v>
      </c>
      <c r="L132" s="28" t="s">
        <v>151</v>
      </c>
    </row>
    <row r="133" spans="1:12" ht="15.75" x14ac:dyDescent="0.2">
      <c r="A133" s="15"/>
      <c r="B133" s="25"/>
      <c r="C133" s="25"/>
      <c r="D133" s="26"/>
      <c r="E133" s="27"/>
      <c r="F133" s="28"/>
      <c r="G133" s="32" t="s">
        <v>57</v>
      </c>
      <c r="H133" s="30"/>
      <c r="I133" s="33">
        <f>SUM(I132)</f>
        <v>0</v>
      </c>
      <c r="J133" s="34">
        <f>SUM(J132)</f>
        <v>0</v>
      </c>
      <c r="K133" s="34">
        <f>SUM(K132)</f>
        <v>0</v>
      </c>
      <c r="L133" s="34"/>
    </row>
    <row r="134" spans="1:12" ht="15.75" x14ac:dyDescent="0.2">
      <c r="A134" s="15"/>
      <c r="B134" s="35" t="s">
        <v>73</v>
      </c>
      <c r="C134" s="35"/>
      <c r="D134" s="26"/>
      <c r="E134" s="27"/>
      <c r="F134" s="28"/>
      <c r="G134" s="32"/>
      <c r="H134" s="30"/>
      <c r="I134" s="33"/>
      <c r="J134" s="34"/>
      <c r="K134" s="34"/>
      <c r="L134" s="34"/>
    </row>
    <row r="135" spans="1:12" ht="66.75" customHeight="1" x14ac:dyDescent="0.2">
      <c r="A135" s="15">
        <v>1</v>
      </c>
      <c r="B135" s="45" t="s">
        <v>129</v>
      </c>
      <c r="C135" s="45" t="s">
        <v>131</v>
      </c>
      <c r="D135" s="26" t="s">
        <v>14</v>
      </c>
      <c r="E135" s="39">
        <v>100</v>
      </c>
      <c r="F135" s="28"/>
      <c r="G135" s="29">
        <v>0.08</v>
      </c>
      <c r="H135" s="30">
        <f t="shared" ref="H135" si="36">F135*G135+F135</f>
        <v>0</v>
      </c>
      <c r="I135" s="31">
        <f t="shared" ref="I135" si="37">E135*F135</f>
        <v>0</v>
      </c>
      <c r="J135" s="28">
        <f>K135-I135</f>
        <v>0</v>
      </c>
      <c r="K135" s="28">
        <f>E135*H135</f>
        <v>0</v>
      </c>
      <c r="L135" s="28" t="s">
        <v>144</v>
      </c>
    </row>
    <row r="136" spans="1:12" ht="15.75" x14ac:dyDescent="0.2">
      <c r="B136" s="48"/>
      <c r="C136" s="48"/>
      <c r="D136" s="49"/>
      <c r="E136" s="50"/>
      <c r="F136" s="51"/>
      <c r="G136" s="52" t="s">
        <v>57</v>
      </c>
      <c r="H136" s="53"/>
      <c r="I136" s="54">
        <f>SUM(I135:I135)</f>
        <v>0</v>
      </c>
      <c r="J136" s="54">
        <f>SUM(J135:J135)</f>
        <v>0</v>
      </c>
      <c r="K136" s="54">
        <f>SUM(K135:K135)</f>
        <v>0</v>
      </c>
      <c r="L136" s="54"/>
    </row>
    <row r="137" spans="1:12" ht="15.75" x14ac:dyDescent="0.2">
      <c r="A137" s="15"/>
      <c r="B137" s="35" t="s">
        <v>81</v>
      </c>
      <c r="C137" s="35"/>
      <c r="D137" s="26"/>
      <c r="E137" s="27"/>
      <c r="F137" s="28"/>
      <c r="G137" s="32"/>
      <c r="H137" s="30"/>
      <c r="I137" s="33"/>
      <c r="J137" s="34"/>
      <c r="K137" s="34"/>
      <c r="L137" s="34"/>
    </row>
    <row r="138" spans="1:12" ht="66" customHeight="1" x14ac:dyDescent="0.2">
      <c r="A138" s="15">
        <v>1</v>
      </c>
      <c r="B138" s="45" t="s">
        <v>132</v>
      </c>
      <c r="C138" s="45" t="s">
        <v>138</v>
      </c>
      <c r="D138" s="26" t="s">
        <v>9</v>
      </c>
      <c r="E138" s="39">
        <v>100</v>
      </c>
      <c r="F138" s="28"/>
      <c r="G138" s="29">
        <v>0.08</v>
      </c>
      <c r="H138" s="30">
        <f t="shared" ref="H138" si="38">F138*G138+F138</f>
        <v>0</v>
      </c>
      <c r="I138" s="31">
        <f t="shared" ref="I138" si="39">E138*F138</f>
        <v>0</v>
      </c>
      <c r="J138" s="28">
        <f t="shared" ref="J138:J144" si="40">K138-I138</f>
        <v>0</v>
      </c>
      <c r="K138" s="28">
        <f>E138*H138</f>
        <v>0</v>
      </c>
      <c r="L138" s="28" t="s">
        <v>149</v>
      </c>
    </row>
    <row r="139" spans="1:12" ht="78" customHeight="1" x14ac:dyDescent="0.2">
      <c r="A139" s="15">
        <v>2</v>
      </c>
      <c r="B139" s="45" t="s">
        <v>133</v>
      </c>
      <c r="C139" s="45" t="s">
        <v>139</v>
      </c>
      <c r="D139" s="26" t="s">
        <v>9</v>
      </c>
      <c r="E139" s="39">
        <v>100</v>
      </c>
      <c r="F139" s="28"/>
      <c r="G139" s="29">
        <v>0.08</v>
      </c>
      <c r="H139" s="30">
        <f t="shared" ref="H139:H144" si="41">F139*G139+F139</f>
        <v>0</v>
      </c>
      <c r="I139" s="31">
        <f t="shared" ref="I139:I144" si="42">E139*F139</f>
        <v>0</v>
      </c>
      <c r="J139" s="28">
        <f t="shared" si="40"/>
        <v>0</v>
      </c>
      <c r="K139" s="28">
        <f t="shared" ref="K139:K144" si="43">E139*H139</f>
        <v>0</v>
      </c>
      <c r="L139" s="28" t="s">
        <v>149</v>
      </c>
    </row>
    <row r="140" spans="1:12" ht="69.75" customHeight="1" x14ac:dyDescent="0.2">
      <c r="A140" s="15">
        <v>3</v>
      </c>
      <c r="B140" s="45" t="s">
        <v>134</v>
      </c>
      <c r="C140" s="45" t="s">
        <v>140</v>
      </c>
      <c r="D140" s="26" t="s">
        <v>9</v>
      </c>
      <c r="E140" s="39">
        <v>3000</v>
      </c>
      <c r="F140" s="28"/>
      <c r="G140" s="29">
        <v>0.08</v>
      </c>
      <c r="H140" s="30">
        <f t="shared" si="41"/>
        <v>0</v>
      </c>
      <c r="I140" s="31">
        <f t="shared" si="42"/>
        <v>0</v>
      </c>
      <c r="J140" s="28">
        <f t="shared" si="40"/>
        <v>0</v>
      </c>
      <c r="K140" s="28">
        <f t="shared" si="43"/>
        <v>0</v>
      </c>
      <c r="L140" s="28" t="s">
        <v>149</v>
      </c>
    </row>
    <row r="141" spans="1:12" ht="61.5" customHeight="1" x14ac:dyDescent="0.2">
      <c r="A141" s="15">
        <v>4</v>
      </c>
      <c r="B141" s="45" t="s">
        <v>135</v>
      </c>
      <c r="C141" s="45" t="s">
        <v>141</v>
      </c>
      <c r="D141" s="26" t="s">
        <v>9</v>
      </c>
      <c r="E141" s="39">
        <v>16000</v>
      </c>
      <c r="F141" s="28"/>
      <c r="G141" s="29">
        <v>0.08</v>
      </c>
      <c r="H141" s="30">
        <f t="shared" si="41"/>
        <v>0</v>
      </c>
      <c r="I141" s="31">
        <f t="shared" si="42"/>
        <v>0</v>
      </c>
      <c r="J141" s="28">
        <f t="shared" si="40"/>
        <v>0</v>
      </c>
      <c r="K141" s="28">
        <f t="shared" si="43"/>
        <v>0</v>
      </c>
      <c r="L141" s="28" t="s">
        <v>149</v>
      </c>
    </row>
    <row r="142" spans="1:12" ht="63.75" customHeight="1" x14ac:dyDescent="0.2">
      <c r="A142" s="15">
        <v>5</v>
      </c>
      <c r="B142" s="45" t="s">
        <v>136</v>
      </c>
      <c r="C142" s="45" t="s">
        <v>143</v>
      </c>
      <c r="D142" s="26" t="s">
        <v>9</v>
      </c>
      <c r="E142" s="39">
        <v>13000</v>
      </c>
      <c r="F142" s="28"/>
      <c r="G142" s="29">
        <v>0.08</v>
      </c>
      <c r="H142" s="30">
        <f t="shared" si="41"/>
        <v>0</v>
      </c>
      <c r="I142" s="31">
        <f t="shared" si="42"/>
        <v>0</v>
      </c>
      <c r="J142" s="28">
        <f t="shared" si="40"/>
        <v>0</v>
      </c>
      <c r="K142" s="28">
        <f t="shared" si="43"/>
        <v>0</v>
      </c>
      <c r="L142" s="28" t="s">
        <v>149</v>
      </c>
    </row>
    <row r="143" spans="1:12" ht="67.5" customHeight="1" x14ac:dyDescent="0.2">
      <c r="A143" s="15">
        <v>6</v>
      </c>
      <c r="B143" s="45" t="s">
        <v>137</v>
      </c>
      <c r="C143" s="45" t="s">
        <v>142</v>
      </c>
      <c r="D143" s="26" t="s">
        <v>9</v>
      </c>
      <c r="E143" s="39">
        <v>250</v>
      </c>
      <c r="F143" s="28"/>
      <c r="G143" s="29">
        <v>0.08</v>
      </c>
      <c r="H143" s="30">
        <f t="shared" si="41"/>
        <v>0</v>
      </c>
      <c r="I143" s="31">
        <f t="shared" si="42"/>
        <v>0</v>
      </c>
      <c r="J143" s="28">
        <f t="shared" si="40"/>
        <v>0</v>
      </c>
      <c r="K143" s="28">
        <f t="shared" si="43"/>
        <v>0</v>
      </c>
      <c r="L143" s="28" t="s">
        <v>149</v>
      </c>
    </row>
    <row r="144" spans="1:12" ht="30" customHeight="1" x14ac:dyDescent="0.2">
      <c r="A144" s="15">
        <v>7</v>
      </c>
      <c r="B144" s="45" t="s">
        <v>69</v>
      </c>
      <c r="C144" s="45"/>
      <c r="D144" s="26" t="s">
        <v>9</v>
      </c>
      <c r="E144" s="39">
        <v>30000</v>
      </c>
      <c r="F144" s="28"/>
      <c r="G144" s="29">
        <v>0.08</v>
      </c>
      <c r="H144" s="30">
        <f t="shared" si="41"/>
        <v>0</v>
      </c>
      <c r="I144" s="31">
        <f t="shared" si="42"/>
        <v>0</v>
      </c>
      <c r="J144" s="28">
        <f t="shared" si="40"/>
        <v>0</v>
      </c>
      <c r="K144" s="28">
        <f t="shared" si="43"/>
        <v>0</v>
      </c>
      <c r="L144" s="28" t="s">
        <v>149</v>
      </c>
    </row>
    <row r="145" spans="1:12" ht="15.75" x14ac:dyDescent="0.2">
      <c r="B145" s="48"/>
      <c r="C145" s="48"/>
      <c r="D145" s="49"/>
      <c r="E145" s="50"/>
      <c r="F145" s="51"/>
      <c r="G145" s="52" t="s">
        <v>57</v>
      </c>
      <c r="H145" s="53"/>
      <c r="I145" s="54">
        <f>SUM(I138:I144)</f>
        <v>0</v>
      </c>
      <c r="J145" s="54">
        <f>SUM(J138:J144)</f>
        <v>0</v>
      </c>
      <c r="K145" s="54">
        <f>SUM(K138:K144)</f>
        <v>0</v>
      </c>
      <c r="L145" s="54"/>
    </row>
    <row r="146" spans="1:12" ht="15.75" x14ac:dyDescent="0.2">
      <c r="A146" s="15"/>
      <c r="B146" s="35" t="s">
        <v>83</v>
      </c>
      <c r="C146" s="35"/>
      <c r="D146" s="26"/>
      <c r="E146" s="27"/>
      <c r="F146" s="28"/>
      <c r="G146" s="32"/>
      <c r="H146" s="30"/>
      <c r="I146" s="33"/>
      <c r="J146" s="34"/>
      <c r="K146" s="34"/>
      <c r="L146" s="34"/>
    </row>
    <row r="147" spans="1:12" ht="63" customHeight="1" x14ac:dyDescent="0.2">
      <c r="A147" s="15">
        <v>1</v>
      </c>
      <c r="B147" s="25" t="s">
        <v>152</v>
      </c>
      <c r="C147" s="25" t="s">
        <v>179</v>
      </c>
      <c r="D147" s="26" t="s">
        <v>9</v>
      </c>
      <c r="E147" s="27">
        <v>500</v>
      </c>
      <c r="F147" s="28"/>
      <c r="G147" s="89">
        <v>0.08</v>
      </c>
      <c r="H147" s="90">
        <f>F147*G147+F147</f>
        <v>0</v>
      </c>
      <c r="I147" s="91">
        <f>E147*F147</f>
        <v>0</v>
      </c>
      <c r="J147" s="88">
        <f>K147-I147</f>
        <v>0</v>
      </c>
      <c r="K147" s="88">
        <f>E147*H147</f>
        <v>0</v>
      </c>
      <c r="L147" s="88" t="s">
        <v>149</v>
      </c>
    </row>
    <row r="148" spans="1:12" ht="53.25" customHeight="1" x14ac:dyDescent="0.2">
      <c r="A148" s="22"/>
      <c r="B148" s="35" t="s">
        <v>153</v>
      </c>
      <c r="C148" s="58"/>
      <c r="D148" s="82"/>
      <c r="E148" s="60"/>
      <c r="F148" s="69"/>
      <c r="G148" s="32" t="s">
        <v>57</v>
      </c>
      <c r="H148" s="30"/>
      <c r="I148" s="33">
        <f>SUM(I147)</f>
        <v>0</v>
      </c>
      <c r="J148" s="34">
        <f>SUM(J147)</f>
        <v>0</v>
      </c>
      <c r="K148" s="34">
        <f>SUM(K147)</f>
        <v>0</v>
      </c>
      <c r="L148" s="34"/>
    </row>
    <row r="149" spans="1:12" ht="15.75" x14ac:dyDescent="0.2">
      <c r="A149" s="92"/>
      <c r="B149" s="87"/>
      <c r="C149" s="93"/>
      <c r="D149" s="94"/>
      <c r="E149" s="95"/>
      <c r="F149" s="96"/>
      <c r="G149" s="56"/>
      <c r="H149" s="97"/>
      <c r="I149" s="57"/>
      <c r="J149" s="57"/>
      <c r="K149" s="57"/>
      <c r="L149" s="57"/>
    </row>
    <row r="150" spans="1:12" ht="15.75" x14ac:dyDescent="0.2">
      <c r="A150" s="22"/>
      <c r="B150" s="35" t="s">
        <v>155</v>
      </c>
      <c r="C150" s="66"/>
      <c r="D150" s="82"/>
      <c r="E150" s="60"/>
      <c r="F150" s="69"/>
      <c r="G150" s="62"/>
      <c r="H150" s="61"/>
      <c r="I150" s="63"/>
      <c r="J150" s="64"/>
      <c r="K150" s="64"/>
      <c r="L150" s="64"/>
    </row>
    <row r="151" spans="1:12" ht="90" x14ac:dyDescent="0.2">
      <c r="A151" s="15">
        <v>1</v>
      </c>
      <c r="B151" s="25" t="s">
        <v>182</v>
      </c>
      <c r="C151" s="25" t="s">
        <v>180</v>
      </c>
      <c r="D151" s="26" t="s">
        <v>102</v>
      </c>
      <c r="E151" s="27">
        <v>100</v>
      </c>
      <c r="F151" s="28"/>
      <c r="G151" s="29">
        <v>0.08</v>
      </c>
      <c r="H151" s="30">
        <f>F151*G151+F151</f>
        <v>0</v>
      </c>
      <c r="I151" s="31">
        <f>E151*F151</f>
        <v>0</v>
      </c>
      <c r="J151" s="28">
        <f>K151-I151</f>
        <v>0</v>
      </c>
      <c r="K151" s="28">
        <f>E151*H151</f>
        <v>0</v>
      </c>
      <c r="L151" s="28" t="s">
        <v>144</v>
      </c>
    </row>
    <row r="152" spans="1:12" ht="15.75" x14ac:dyDescent="0.2">
      <c r="A152" s="15"/>
      <c r="B152" s="25"/>
      <c r="C152" s="25"/>
      <c r="D152" s="26"/>
      <c r="E152" s="27"/>
      <c r="F152" s="28"/>
      <c r="G152" s="32" t="s">
        <v>57</v>
      </c>
      <c r="H152" s="30"/>
      <c r="I152" s="33">
        <f>SUM(I151)</f>
        <v>0</v>
      </c>
      <c r="J152" s="34">
        <f>SUM(J151)</f>
        <v>0</v>
      </c>
      <c r="K152" s="34">
        <f>SUM(K151)</f>
        <v>0</v>
      </c>
      <c r="L152" s="34"/>
    </row>
    <row r="153" spans="1:12" ht="15.75" x14ac:dyDescent="0.2">
      <c r="B153" s="48"/>
      <c r="C153" s="48"/>
      <c r="D153" s="49"/>
      <c r="E153" s="50"/>
      <c r="F153" s="51"/>
      <c r="G153" s="56"/>
      <c r="H153" s="53"/>
      <c r="I153" s="57"/>
      <c r="J153" s="57"/>
      <c r="K153" s="57"/>
      <c r="L153" s="57"/>
    </row>
    <row r="154" spans="1:12" ht="15" x14ac:dyDescent="0.25">
      <c r="G154" s="23" t="s">
        <v>58</v>
      </c>
      <c r="H154" s="24"/>
      <c r="I154" s="23">
        <f>I152+I148+I145+I136+I133+I130+I125+I121+I117+I112+I109+I105+I100+I97+I93+I90+I87+I83+I74+I68+I56+I53+I48+I44+I41+I38+I35+I27+I11</f>
        <v>0</v>
      </c>
      <c r="J154" s="23">
        <f>K154-I154</f>
        <v>0</v>
      </c>
      <c r="K154" s="23">
        <f>K152+K148+K145+K136+K133+K130+K125+K121+K117+K112+K109+K105+K100+K97+K93+K90+K87+K83+K74+K68+K56+K53+K48+K44+K41+K38+K35+K27+K11</f>
        <v>0</v>
      </c>
      <c r="L154" s="23"/>
    </row>
  </sheetData>
  <mergeCells count="2">
    <mergeCell ref="C114:C116"/>
    <mergeCell ref="C119:C120"/>
  </mergeCells>
  <pageMargins left="0.7" right="0.7" top="0.75" bottom="0.75" header="0.3" footer="0.3"/>
  <pageSetup paperSize="9" scale="44" fitToHeight="0" orientation="landscape" horizontalDpi="4294967294" verticalDpi="4294967294" r:id="rId1"/>
  <headerFooter>
    <oddHeader>&amp;C&amp;P</oddHeader>
  </headerFooter>
  <rowBreaks count="7" manualBreakCount="7">
    <brk id="30" max="11" man="1"/>
    <brk id="49" max="11" man="1"/>
    <brk id="68" max="11" man="1"/>
    <brk id="83" max="11" man="1"/>
    <brk id="112" max="11" man="1"/>
    <brk id="133" max="11" man="1"/>
    <brk id="148"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kawalekz</dc:creator>
  <cp:lastModifiedBy>Zbigniew Kawałek</cp:lastModifiedBy>
  <cp:lastPrinted>2016-11-14T10:11:53Z</cp:lastPrinted>
  <dcterms:created xsi:type="dcterms:W3CDTF">2014-07-23T09:49:48Z</dcterms:created>
  <dcterms:modified xsi:type="dcterms:W3CDTF">2016-11-22T14:08:42Z</dcterms:modified>
</cp:coreProperties>
</file>