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1380" windowWidth="27555" windowHeight="10770"/>
  </bookViews>
  <sheets>
    <sheet name="Arkusz1" sheetId="1" r:id="rId1"/>
  </sheets>
  <definedNames>
    <definedName name="_xlnm._FilterDatabase" localSheetId="0" hidden="1">Arkusz1!$K$1:$K$290</definedName>
    <definedName name="_xlnm.Print_Area" localSheetId="0">Arkusz1!$A$1:$M$290</definedName>
  </definedNames>
  <calcPr calcId="145621"/>
</workbook>
</file>

<file path=xl/calcChain.xml><?xml version="1.0" encoding="utf-8"?>
<calcChain xmlns="http://schemas.openxmlformats.org/spreadsheetml/2006/main">
  <c r="K34" i="1" l="1"/>
  <c r="J34" i="1" s="1"/>
  <c r="I34" i="1"/>
  <c r="H34" i="1"/>
  <c r="I222" i="1" l="1"/>
  <c r="H222" i="1"/>
  <c r="K222" i="1" s="1"/>
  <c r="J222" i="1" l="1"/>
  <c r="H232" i="1"/>
  <c r="K232" i="1" s="1"/>
  <c r="I232" i="1"/>
  <c r="I276" i="1"/>
  <c r="H276" i="1"/>
  <c r="K276" i="1" s="1"/>
  <c r="I275" i="1"/>
  <c r="H275" i="1"/>
  <c r="K275" i="1" s="1"/>
  <c r="I277" i="1" l="1"/>
  <c r="J232" i="1"/>
  <c r="J276" i="1"/>
  <c r="K277" i="1"/>
  <c r="J275" i="1"/>
  <c r="I270" i="1"/>
  <c r="I271" i="1" s="1"/>
  <c r="H270" i="1"/>
  <c r="K270" i="1" s="1"/>
  <c r="K271" i="1" s="1"/>
  <c r="J277" i="1" l="1"/>
  <c r="J270" i="1"/>
  <c r="J271" i="1" s="1"/>
  <c r="H47" i="1"/>
  <c r="K47" i="1" s="1"/>
  <c r="I47" i="1"/>
  <c r="J47" i="1" l="1"/>
  <c r="H188" i="1"/>
  <c r="K188" i="1" s="1"/>
  <c r="I188" i="1"/>
  <c r="H189" i="1"/>
  <c r="K189" i="1" s="1"/>
  <c r="I189" i="1"/>
  <c r="J188" i="1" l="1"/>
  <c r="J189" i="1"/>
  <c r="I234" i="1"/>
  <c r="H234" i="1"/>
  <c r="K234" i="1" s="1"/>
  <c r="I233" i="1"/>
  <c r="H233" i="1"/>
  <c r="K233" i="1" s="1"/>
  <c r="I231" i="1"/>
  <c r="H231" i="1"/>
  <c r="K231" i="1" s="1"/>
  <c r="I197" i="1"/>
  <c r="H197" i="1"/>
  <c r="K197" i="1" s="1"/>
  <c r="I196" i="1"/>
  <c r="H196" i="1"/>
  <c r="K196" i="1" s="1"/>
  <c r="J196" i="1" l="1"/>
  <c r="J197" i="1"/>
  <c r="J233" i="1"/>
  <c r="J231" i="1"/>
  <c r="J234" i="1"/>
  <c r="H261" i="1"/>
  <c r="K261" i="1" s="1"/>
  <c r="I261" i="1"/>
  <c r="H262" i="1"/>
  <c r="K262" i="1" s="1"/>
  <c r="I262" i="1"/>
  <c r="H263" i="1"/>
  <c r="K263" i="1" s="1"/>
  <c r="I263" i="1"/>
  <c r="H264" i="1"/>
  <c r="K264" i="1" s="1"/>
  <c r="I264" i="1"/>
  <c r="H265" i="1"/>
  <c r="K265" i="1" s="1"/>
  <c r="I265" i="1"/>
  <c r="I260" i="1"/>
  <c r="H260" i="1"/>
  <c r="K260" i="1" s="1"/>
  <c r="J263" i="1" l="1"/>
  <c r="J260" i="1"/>
  <c r="J264" i="1"/>
  <c r="J265" i="1"/>
  <c r="J262" i="1"/>
  <c r="J261" i="1"/>
  <c r="I266" i="1"/>
  <c r="K266" i="1"/>
  <c r="I254" i="1"/>
  <c r="I255" i="1" s="1"/>
  <c r="H254" i="1"/>
  <c r="K254" i="1" s="1"/>
  <c r="H247" i="1"/>
  <c r="K247" i="1" s="1"/>
  <c r="I247" i="1"/>
  <c r="I249" i="1"/>
  <c r="H249" i="1"/>
  <c r="K249" i="1" s="1"/>
  <c r="I248" i="1"/>
  <c r="H248" i="1"/>
  <c r="K248" i="1" s="1"/>
  <c r="I246" i="1"/>
  <c r="H246" i="1"/>
  <c r="K246" i="1" s="1"/>
  <c r="I241" i="1"/>
  <c r="H241" i="1"/>
  <c r="K241" i="1" s="1"/>
  <c r="I240" i="1"/>
  <c r="H240" i="1"/>
  <c r="K240" i="1" s="1"/>
  <c r="I239" i="1"/>
  <c r="H239" i="1"/>
  <c r="K239" i="1" s="1"/>
  <c r="I230" i="1"/>
  <c r="H230" i="1"/>
  <c r="K230" i="1" s="1"/>
  <c r="I229" i="1"/>
  <c r="H229" i="1"/>
  <c r="K229" i="1" s="1"/>
  <c r="I242" i="1" l="1"/>
  <c r="J266" i="1"/>
  <c r="J241" i="1"/>
  <c r="J248" i="1"/>
  <c r="I250" i="1"/>
  <c r="K255" i="1"/>
  <c r="J254" i="1"/>
  <c r="J255" i="1" s="1"/>
  <c r="J249" i="1"/>
  <c r="J247" i="1"/>
  <c r="K250" i="1"/>
  <c r="J246" i="1"/>
  <c r="J240" i="1"/>
  <c r="K242" i="1"/>
  <c r="J239" i="1"/>
  <c r="I235" i="1"/>
  <c r="J230" i="1"/>
  <c r="K235" i="1"/>
  <c r="J229" i="1"/>
  <c r="I224" i="1"/>
  <c r="H224" i="1"/>
  <c r="K224" i="1" s="1"/>
  <c r="I223" i="1"/>
  <c r="H223" i="1"/>
  <c r="K223" i="1" s="1"/>
  <c r="I221" i="1"/>
  <c r="H221" i="1"/>
  <c r="K221" i="1" s="1"/>
  <c r="H214" i="1"/>
  <c r="K214" i="1" s="1"/>
  <c r="I214" i="1"/>
  <c r="H215" i="1"/>
  <c r="K215" i="1" s="1"/>
  <c r="I215" i="1"/>
  <c r="I213" i="1"/>
  <c r="H213" i="1"/>
  <c r="K213" i="1" s="1"/>
  <c r="I208" i="1"/>
  <c r="H208" i="1"/>
  <c r="K208" i="1" s="1"/>
  <c r="I207" i="1"/>
  <c r="H207" i="1"/>
  <c r="K207" i="1" s="1"/>
  <c r="I202" i="1"/>
  <c r="I203" i="1" s="1"/>
  <c r="H202" i="1"/>
  <c r="K202" i="1" s="1"/>
  <c r="K203" i="1" s="1"/>
  <c r="I195" i="1"/>
  <c r="H195" i="1"/>
  <c r="K195" i="1" s="1"/>
  <c r="I187" i="1"/>
  <c r="I190" i="1" s="1"/>
  <c r="H187" i="1"/>
  <c r="K187" i="1" s="1"/>
  <c r="K190" i="1" s="1"/>
  <c r="H173" i="1"/>
  <c r="K173" i="1" s="1"/>
  <c r="I173" i="1"/>
  <c r="H174" i="1"/>
  <c r="K174" i="1" s="1"/>
  <c r="I174" i="1"/>
  <c r="H175" i="1"/>
  <c r="K175" i="1" s="1"/>
  <c r="I175" i="1"/>
  <c r="H176" i="1"/>
  <c r="K176" i="1" s="1"/>
  <c r="I176" i="1"/>
  <c r="H177" i="1"/>
  <c r="K177" i="1" s="1"/>
  <c r="I177" i="1"/>
  <c r="I166" i="1"/>
  <c r="I167" i="1" s="1"/>
  <c r="H166" i="1"/>
  <c r="K166" i="1" s="1"/>
  <c r="K167" i="1" s="1"/>
  <c r="I161" i="1"/>
  <c r="I162" i="1" s="1"/>
  <c r="H161" i="1"/>
  <c r="K161" i="1" s="1"/>
  <c r="K162" i="1" s="1"/>
  <c r="H155" i="1"/>
  <c r="K155" i="1" s="1"/>
  <c r="I155" i="1"/>
  <c r="H156" i="1"/>
  <c r="K156" i="1" s="1"/>
  <c r="I156" i="1"/>
  <c r="I154" i="1"/>
  <c r="H154" i="1"/>
  <c r="K154" i="1" s="1"/>
  <c r="I149" i="1"/>
  <c r="H149" i="1"/>
  <c r="K149" i="1" s="1"/>
  <c r="I148" i="1"/>
  <c r="H148" i="1"/>
  <c r="K148" i="1" s="1"/>
  <c r="I143" i="1"/>
  <c r="I144" i="1" s="1"/>
  <c r="H143" i="1"/>
  <c r="K143" i="1" s="1"/>
  <c r="K144" i="1" s="1"/>
  <c r="I138" i="1"/>
  <c r="H138" i="1"/>
  <c r="K138" i="1" s="1"/>
  <c r="I137" i="1"/>
  <c r="H137" i="1"/>
  <c r="K137" i="1" s="1"/>
  <c r="I131" i="1"/>
  <c r="H131" i="1"/>
  <c r="K131" i="1" s="1"/>
  <c r="I130" i="1"/>
  <c r="H130" i="1"/>
  <c r="K130" i="1" s="1"/>
  <c r="I108" i="1"/>
  <c r="H108" i="1"/>
  <c r="K108" i="1" s="1"/>
  <c r="H92" i="1"/>
  <c r="K92" i="1" s="1"/>
  <c r="I92" i="1"/>
  <c r="H93" i="1"/>
  <c r="K93" i="1" s="1"/>
  <c r="I93" i="1"/>
  <c r="H94" i="1"/>
  <c r="K94" i="1" s="1"/>
  <c r="I94" i="1"/>
  <c r="H95" i="1"/>
  <c r="K95" i="1" s="1"/>
  <c r="I95" i="1"/>
  <c r="H96" i="1"/>
  <c r="K96" i="1" s="1"/>
  <c r="I96" i="1"/>
  <c r="I80" i="1"/>
  <c r="H80" i="1"/>
  <c r="K80" i="1" s="1"/>
  <c r="I79" i="1"/>
  <c r="H79" i="1"/>
  <c r="K79" i="1" s="1"/>
  <c r="I78" i="1"/>
  <c r="H78" i="1"/>
  <c r="K78" i="1" s="1"/>
  <c r="I77" i="1"/>
  <c r="H77" i="1"/>
  <c r="K77" i="1" s="1"/>
  <c r="I76" i="1"/>
  <c r="H76" i="1"/>
  <c r="K76" i="1" s="1"/>
  <c r="I75" i="1"/>
  <c r="H75" i="1"/>
  <c r="K75" i="1" s="1"/>
  <c r="I74" i="1"/>
  <c r="H74" i="1"/>
  <c r="K74" i="1" s="1"/>
  <c r="I73" i="1"/>
  <c r="H73" i="1"/>
  <c r="K73" i="1" s="1"/>
  <c r="I72" i="1"/>
  <c r="H72" i="1"/>
  <c r="K72" i="1" s="1"/>
  <c r="I71" i="1"/>
  <c r="H71" i="1"/>
  <c r="K71" i="1" s="1"/>
  <c r="J208" i="1" l="1"/>
  <c r="I209" i="1"/>
  <c r="J223" i="1"/>
  <c r="J221" i="1"/>
  <c r="J215" i="1"/>
  <c r="K198" i="1"/>
  <c r="I225" i="1"/>
  <c r="J156" i="1"/>
  <c r="J177" i="1"/>
  <c r="J173" i="1"/>
  <c r="J154" i="1"/>
  <c r="I157" i="1"/>
  <c r="J214" i="1"/>
  <c r="J224" i="1"/>
  <c r="J250" i="1"/>
  <c r="J242" i="1"/>
  <c r="J235" i="1"/>
  <c r="K225" i="1"/>
  <c r="K216" i="1"/>
  <c r="I216" i="1"/>
  <c r="J213" i="1"/>
  <c r="K209" i="1"/>
  <c r="J207" i="1"/>
  <c r="J202" i="1"/>
  <c r="J203" i="1" s="1"/>
  <c r="I198" i="1"/>
  <c r="J138" i="1"/>
  <c r="J149" i="1"/>
  <c r="K150" i="1"/>
  <c r="J155" i="1"/>
  <c r="J174" i="1"/>
  <c r="I150" i="1"/>
  <c r="J195" i="1"/>
  <c r="J75" i="1"/>
  <c r="J77" i="1"/>
  <c r="J137" i="1"/>
  <c r="J175" i="1"/>
  <c r="I132" i="1"/>
  <c r="I139" i="1"/>
  <c r="J148" i="1"/>
  <c r="J187" i="1"/>
  <c r="J190" i="1" s="1"/>
  <c r="J176" i="1"/>
  <c r="J166" i="1"/>
  <c r="J167" i="1" s="1"/>
  <c r="J161" i="1"/>
  <c r="J162" i="1" s="1"/>
  <c r="K157" i="1"/>
  <c r="J143" i="1"/>
  <c r="J144" i="1" s="1"/>
  <c r="J73" i="1"/>
  <c r="K139" i="1"/>
  <c r="K132" i="1"/>
  <c r="J131" i="1"/>
  <c r="J130" i="1"/>
  <c r="J96" i="1"/>
  <c r="J80" i="1"/>
  <c r="J108" i="1"/>
  <c r="J76" i="1"/>
  <c r="J92" i="1"/>
  <c r="J93" i="1"/>
  <c r="J94" i="1"/>
  <c r="J72" i="1"/>
  <c r="J95" i="1"/>
  <c r="J71" i="1"/>
  <c r="J79" i="1"/>
  <c r="J74" i="1"/>
  <c r="J78" i="1"/>
  <c r="J209" i="1" l="1"/>
  <c r="J225" i="1"/>
  <c r="J139" i="1"/>
  <c r="J216" i="1"/>
  <c r="J157" i="1"/>
  <c r="J198" i="1"/>
  <c r="J150" i="1"/>
  <c r="J132" i="1"/>
  <c r="H26" i="1" l="1"/>
  <c r="K26" i="1" s="1"/>
  <c r="H25" i="1"/>
  <c r="K25" i="1" s="1"/>
  <c r="H24" i="1"/>
  <c r="K24" i="1" s="1"/>
  <c r="I26" i="1"/>
  <c r="I25" i="1"/>
  <c r="I24" i="1"/>
  <c r="J25" i="1" l="1"/>
  <c r="J26" i="1"/>
  <c r="J24" i="1"/>
  <c r="H23" i="1"/>
  <c r="K23" i="1" s="1"/>
  <c r="I23" i="1"/>
  <c r="H22" i="1"/>
  <c r="K22" i="1" s="1"/>
  <c r="I22" i="1"/>
  <c r="H21" i="1"/>
  <c r="K21" i="1" s="1"/>
  <c r="I21" i="1"/>
  <c r="J23" i="1" l="1"/>
  <c r="J21" i="1"/>
  <c r="J22" i="1"/>
  <c r="K109" i="1" l="1"/>
  <c r="I109" i="1"/>
  <c r="J109" i="1" l="1"/>
  <c r="I35" i="1"/>
  <c r="K35" i="1"/>
  <c r="J35" i="1" l="1"/>
  <c r="I65" i="1" l="1"/>
  <c r="H65" i="1"/>
  <c r="K65" i="1" s="1"/>
  <c r="J65" i="1" l="1"/>
  <c r="I182" i="1" l="1"/>
  <c r="H182" i="1"/>
  <c r="K182" i="1" s="1"/>
  <c r="I172" i="1"/>
  <c r="H172" i="1"/>
  <c r="K172" i="1" s="1"/>
  <c r="J182" i="1" l="1"/>
  <c r="J172" i="1"/>
  <c r="I125" i="1"/>
  <c r="H125" i="1"/>
  <c r="K125" i="1" s="1"/>
  <c r="I120" i="1"/>
  <c r="H120" i="1"/>
  <c r="K120" i="1" s="1"/>
  <c r="I119" i="1"/>
  <c r="H119" i="1"/>
  <c r="K119" i="1" s="1"/>
  <c r="I114" i="1"/>
  <c r="H114" i="1"/>
  <c r="K114" i="1" s="1"/>
  <c r="I102" i="1"/>
  <c r="H102" i="1"/>
  <c r="K102" i="1" s="1"/>
  <c r="I101" i="1"/>
  <c r="H101" i="1"/>
  <c r="K101" i="1" s="1"/>
  <c r="I91" i="1"/>
  <c r="H91" i="1"/>
  <c r="K91" i="1" s="1"/>
  <c r="I86" i="1"/>
  <c r="H86" i="1"/>
  <c r="K86" i="1" s="1"/>
  <c r="I85" i="1"/>
  <c r="H85" i="1"/>
  <c r="K85" i="1" s="1"/>
  <c r="I70" i="1"/>
  <c r="H70" i="1"/>
  <c r="K70" i="1" s="1"/>
  <c r="I60" i="1"/>
  <c r="H60" i="1"/>
  <c r="K60" i="1" s="1"/>
  <c r="I53" i="1"/>
  <c r="H53" i="1"/>
  <c r="K53" i="1" s="1"/>
  <c r="I52" i="1"/>
  <c r="H52" i="1"/>
  <c r="K52" i="1" s="1"/>
  <c r="I46" i="1"/>
  <c r="I48" i="1" s="1"/>
  <c r="H46" i="1"/>
  <c r="K46" i="1" s="1"/>
  <c r="K48" i="1" s="1"/>
  <c r="I40" i="1"/>
  <c r="H40" i="1"/>
  <c r="K40" i="1" s="1"/>
  <c r="I27" i="1"/>
  <c r="H27" i="1"/>
  <c r="K27" i="1" s="1"/>
  <c r="I20" i="1"/>
  <c r="H20" i="1"/>
  <c r="K20" i="1" s="1"/>
  <c r="I19" i="1"/>
  <c r="H19" i="1"/>
  <c r="K19" i="1" s="1"/>
  <c r="I18" i="1"/>
  <c r="H18" i="1"/>
  <c r="K18" i="1" s="1"/>
  <c r="I17" i="1"/>
  <c r="H17" i="1"/>
  <c r="K17" i="1" s="1"/>
  <c r="I16" i="1"/>
  <c r="H16" i="1"/>
  <c r="K16" i="1" s="1"/>
  <c r="I15" i="1"/>
  <c r="H15" i="1"/>
  <c r="K15" i="1" s="1"/>
  <c r="I14" i="1"/>
  <c r="H14" i="1"/>
  <c r="K14" i="1" s="1"/>
  <c r="I10" i="1"/>
  <c r="H10" i="1"/>
  <c r="K10" i="1" s="1"/>
  <c r="H9" i="1"/>
  <c r="K9" i="1" s="1"/>
  <c r="K11" i="1" l="1"/>
  <c r="J18" i="1"/>
  <c r="K41" i="1"/>
  <c r="J125" i="1"/>
  <c r="J52" i="1"/>
  <c r="I81" i="1"/>
  <c r="I87" i="1"/>
  <c r="I115" i="1"/>
  <c r="J86" i="1"/>
  <c r="K61" i="1"/>
  <c r="J91" i="1"/>
  <c r="K97" i="1"/>
  <c r="J14" i="1"/>
  <c r="I28" i="1"/>
  <c r="J101" i="1"/>
  <c r="I103" i="1"/>
  <c r="J114" i="1"/>
  <c r="K115" i="1"/>
  <c r="K121" i="1"/>
  <c r="K28" i="1"/>
  <c r="J17" i="1"/>
  <c r="J27" i="1"/>
  <c r="K103" i="1"/>
  <c r="J10" i="1"/>
  <c r="J16" i="1"/>
  <c r="J20" i="1"/>
  <c r="J40" i="1"/>
  <c r="I41" i="1"/>
  <c r="J60" i="1"/>
  <c r="I61" i="1"/>
  <c r="I97" i="1"/>
  <c r="J120" i="1"/>
  <c r="J15" i="1"/>
  <c r="J19" i="1"/>
  <c r="J46" i="1"/>
  <c r="J48" i="1" s="1"/>
  <c r="J53" i="1"/>
  <c r="J70" i="1"/>
  <c r="K81" i="1"/>
  <c r="J85" i="1"/>
  <c r="K87" i="1"/>
  <c r="J102" i="1"/>
  <c r="J119" i="1"/>
  <c r="I121" i="1"/>
  <c r="J41" i="1" l="1"/>
  <c r="J97" i="1"/>
  <c r="J87" i="1"/>
  <c r="J115" i="1"/>
  <c r="J61" i="1"/>
  <c r="J121" i="1"/>
  <c r="J81" i="1"/>
  <c r="J103" i="1"/>
  <c r="J28" i="1"/>
  <c r="J183" i="1" l="1"/>
  <c r="I178" i="1"/>
  <c r="I9" i="1"/>
  <c r="I11" i="1" s="1"/>
  <c r="J9" i="1" l="1"/>
  <c r="J11" i="1" s="1"/>
  <c r="J66" i="1"/>
  <c r="I54" i="1"/>
  <c r="K66" i="1"/>
  <c r="I66" i="1"/>
  <c r="J54" i="1"/>
  <c r="K54" i="1"/>
  <c r="I126" i="1"/>
  <c r="J178" i="1"/>
  <c r="K178" i="1"/>
  <c r="K183" i="1"/>
  <c r="I183" i="1"/>
  <c r="I279" i="1" l="1"/>
  <c r="I281" i="1" s="1"/>
  <c r="J126" i="1"/>
  <c r="K126" i="1"/>
  <c r="K279" i="1" s="1"/>
  <c r="J279" i="1" l="1"/>
</calcChain>
</file>

<file path=xl/sharedStrings.xml><?xml version="1.0" encoding="utf-8"?>
<sst xmlns="http://schemas.openxmlformats.org/spreadsheetml/2006/main" count="962" uniqueCount="234">
  <si>
    <t>Lp.</t>
  </si>
  <si>
    <t>Nr katalogowy  /Nazwa jak na fakturze</t>
  </si>
  <si>
    <t>jm</t>
  </si>
  <si>
    <t>Ilość</t>
  </si>
  <si>
    <t>VAT %</t>
  </si>
  <si>
    <t>Wartość netto</t>
  </si>
  <si>
    <t>Wartość VAT</t>
  </si>
  <si>
    <t>Wartość brutto</t>
  </si>
  <si>
    <t>Próbki</t>
  </si>
  <si>
    <t>szt</t>
  </si>
  <si>
    <t>RAZEM</t>
  </si>
  <si>
    <t>szt.</t>
  </si>
  <si>
    <t>op</t>
  </si>
  <si>
    <t>Razem</t>
  </si>
  <si>
    <t xml:space="preserve">Korki do kaniul białe </t>
  </si>
  <si>
    <t>zestaw</t>
  </si>
  <si>
    <t>Dot. pakietów, do których nie są wymagane próbki przy składaniu ofert</t>
  </si>
  <si>
    <t>Podsumowanie</t>
  </si>
  <si>
    <t>W celu potwierdzenia spełnienia wymagań Oferent jest zobowiązany dostarczyć próbki towaru (w ilości 1 szt lub 2 szt danej pozycji) na żądanie zamawiającego w terminie do 3 dni roboczych od momentu zawiadomienia pisemnego (fax) o takiej potrzebie.</t>
  </si>
  <si>
    <t>Wartość w €</t>
  </si>
  <si>
    <t>Blok Oper.</t>
  </si>
  <si>
    <t>Baseny jednorazowe</t>
  </si>
  <si>
    <t>Sprawa P/56/12/2017/SJU-OBŁ</t>
  </si>
  <si>
    <t>Wymienne końcówki do zestawu do odsysania pola operacyjnego. Ergonomiczny uchwyt zapewniający kontrolę użytkowania, krzyżowa perforacja filtra zatrzymująca fragmenty kości, cement i skrzepy krwi. Końcówka CH 25 - średnica wewnętrzna 5,70 mm zewnętrzna 8,1mm, o długości 23 cm posiadająca 4 otwory boczne. Długość filtra 12,3 cm, średnica filtra 1,6cm. Pakowane podwójnie (opakowanie zewnętrzne papier/folia i wewnętrzne papier/folia). Sterylna. Kompatybilna z zestawem ortopedycznym do odsysania pola operacyjnego.</t>
  </si>
  <si>
    <t xml:space="preserve">Pakiet 1 </t>
  </si>
  <si>
    <t>Kryterium jakościowe</t>
  </si>
  <si>
    <t>1 szt.</t>
  </si>
  <si>
    <t>dren o długości  250cm - 0 pkt.                         dren o długości 260cm - 10 pkt.                        dren o długości 270cm - 20 pkt.</t>
  </si>
  <si>
    <t>długość koścówki 22cm - 20 pkt.                      długość koścówki 23cm - 10 pkt.                      długość koścówki 24cm - 0 pkt.</t>
  </si>
  <si>
    <t xml:space="preserve">Pakiet 2 </t>
  </si>
  <si>
    <t xml:space="preserve">Zestaw do laparoskopii
Sterylne obłożenie wykonane z dwuwarstwowej pełno barierowej włókniny ( film polietylenowy + hydrofilowa warstwa włókniny polipropylenowej) (zgodnej z EN 13795 1,2,3) o gramaturze 55g/m2. Posiada dodatkowy obszar wzmocnień z włókniny polipropylenowej o gramaturze 110 g/m2. Odporność na przenikanie cieczy &gt; 150 cm h2O. Każdy zestaw musi posiadać etykietę identyfikacyjną (do wklejania do dokumentacji medycznej) zawierającą datę ważności i nr serii umieszczoną wewnątrz opakowania jednostkowego. 
Skład zestawu:
1 serweta na stolik narzędziowy 140 x 190 cm (wzmocnienie 75 x 190 cm)
1 obłożenie stolika Mayo złożone teleskopowo 80 x 145 cm (wzmocnienie 60 x 80 cm)
1 serweta do zabiegów laparoskopii z samoprzylepnym oknem (32 x 28 cm) i torbami na narzędzia chirurgiczne ( ułożenie płaskie na stole )
310 x 250 cm 
2 ręczniki celulozowe 33 x 33 cm,                                                                                                                   1 x fartuch chirurgiczny Foliodress Protect Standard M 
-2 x fartuch chirurgiczny Foliodress Protect Standard L 
-1 x uchwyt Velcro  2 x 23 cm
</t>
  </si>
  <si>
    <t>Sterylny zestaw do artroskopii barku 
wykonany z włókniny dwuwarstwowej. W skład wchodzi warstwa filmu polietylenowego i hydrofilowa warstwa włókniny polipropylenowej o gramaturze 55 g/m2. Obszar wzmocnień wykonany z włókniny polipropylenowej o gramaturze 110 g/m2. odporność na przenikanie cieczy &gt; 150cm h20
Obłożenie musi spełniać normę( EN 13795 1,2,3 ). Każdy zestaw musi posiadać informacje o dacie ważności i nr serii w postaci naklejki do umieszczenia na karcie pacjenta.
Skład zestawu
1 x serweta na stolik narzędziowy 140 x 190 cm 1 x serweta na stolik Mayo 80 x 145 cm
1 x serweta do artroskopii stawu barkowego z workiem do zbiórki płynów 225 x 360 cm (0 13x11 cm)
1 x serweta samoprzylepna 75 x 90 cm 1 x osłona na kończynę 25 x 80 cm 1x taśma samoprzylepna 10 x 50 cm 1 x ręcznik celulozowy 33 x 33 cm</t>
  </si>
  <si>
    <t xml:space="preserve">Zestaw do operacji ręki
Sterylny zestaw do operacji ręki wykonany z włókniny dwuwarstwowej.
W skład wchodzi warstwa filmu polietylenowego i hydrofilowa warstwa włókniny
polipropylenowej o gramaturze 55 g/m2. Obszar wzmocnień wykonany z włókniny
polipropylenowej o gramaturze 110 g/m2. odporność na przenikanie cieczy &gt; 150cm
h20
Obłożenie musi spełniać normę( EN 13795 1,2,3 ). Każdy zestaw musi posiadać informacje o dacie ważności i nr serii w postaci naklejki do umieszczenia na karcie pacjenta.
Skład zestawu:
1 x serweta na stolik narzędziowy 140 x 190 cm (wzmocnienie 75 x 190 cm)
1 x serweta do obłożenia ręki 270 x 320 cm; 0 3 cm (wzmocnienie 50 x 100 cm)
1 x serweta pomocnicza 100 x 150 cm ~ L,
1 x uchwyt Velcro 2 x 23 cm hup VA
</t>
  </si>
  <si>
    <t xml:space="preserve">Zestaw do cięcia cesarskiego
Zestaw do cięcia cesarskiego wykonany z dwuwarstwowej, pełnobarierowej włókniny zgodnej z (EN13795 1,2,3) o gramaturze  55g/m2. Jedną z warstw materiału stanowi folia PE. Chłonność warstwy zewnętrznej min. 440%. Obłożenie cechuje wysoka odporność na penetrację płynów (zgodnie z EN 20811) &gt; 200cm H20 oraz odporność na rozerwanie &gt;290kPa (zgodnie z EN 13938-1).
Skład zestawu:
1 x serweta na stół narzędziowy wzmocniona 190 x 140 cm (owinięcie zestawu) 1 x serweta na stolik Mayo 80 x 145 cm
1 x serweta do cięcia cesarskiego 260 x 320 cm, otwór 21 x 13,5 cm (folia na brzegach), worek do gromadzenia płynów, bez osłon na kończyny
2 x ręcznik celulozowy 33 x 33 cm
30 x kompres z gazy RTG 10 x 10 cm, 12 warstw 17 nitek
2 x serweta z gazy RTG 45 x 45 cm, 4 warstwy 20 nitek, z tasiemką
1 x opatrunek na ranę pooperacyjną 20 x 8 cm
2 x fartuch chirurgiczny rozm, M                                                                                                                                2 x fartuch chirurgiczny rozm. L                                                                                                                                                          1 x serweta włóknionowa dla noworodka 87 x 90 cm
</t>
  </si>
  <si>
    <t xml:space="preserve">Zestaw do artroskopii
Sterylny zestaw do artroskopii stawu kolanowego wykonany z włókniny dwuwarstwowej.
W skład wchodzi warstwa filmu polietylenowego i hydrofilowa warstwa włókniny polipropylenowej o gramaturze 55 g/m2. Obszar wzmocnień wykonany z włókniny polipropylenowej o gramaturze 110 g/m2. odporność na przenikanie cieczy &gt; 150cm h20
Obłożenie musi spełniać normę( EN 13795 1,2,3 ). Każdy zestaw musi posiadać informacje o dacie ważności i nr serii w postaci naklejki do umieszczenia na karcie pacjenta.
Skład zestawu:
1 x serweta na stolik narzędziowy 140 x 190 cm (wzmocnienie 75 x 190 cm)
1 x obłożenie stolika Mayo złożone teleskopowo 80 x 145 cm (wzmocnienie 60 x 80 cm)
1 x serweta pomocnicza 150 x 150 cm
1 x serweta do artroskopii z workiem do zbiórki płynów 320 x 200 cm
1 x osłona na kończynę 25 x 80 cm
2 x taśmy samoprzylepne 10 x 50 cm
2 x ręczniki celulozowe 33 x 33 cm 
</t>
  </si>
  <si>
    <t>Zestaw do operacji dłoni / stopy 
Sterylny zestaw do operacji dłoni / stopy wykonany z włókniny dwuwarstwowej. W skład wchodzi warstwa filmu polietylenowego i hydrofilowa warstwa włókniny polipropylenowej o gramaturze 55 g/m2. Obszar wzmocnień wykonany z włókniny polipropylenowej o gramaturze 110 g/m2. odporność na przenikanie cieczy &gt; 150cm h20
Obłożenie musi spełniać normę( EN 13795 1,2,3 ). Każdy zestaw musi posiadać informacje o dacie ważności i nr serii w postaci naklejki do umieszczenia na karcie pacjenta.
Skład zestawu:
1 x serweta na stolik narzędziowy 140 x 190 cm (wzmocnienie 75 x 190 cm)
1 x obłożenie stolika Mayo złożone teleskopowo 80 x 145 cm (wzmocnienie 60 x 80 cm)
1 x serweta do zabiegów chirurgicznych dłoni/stopy 320 x 225 cm; 0 3 cm (wzmocnienie 150 x 150 cm)
2 x ręczniki celulozowe 33 x 33 cm , 
1x serweta 200x150cm</t>
  </si>
  <si>
    <t>Zestaw do operacji biodra 
Obłożenie operacyjne jednorazowe (serweta główna ) wykonana z trój warstwowej pełnobarierowej włókniny (folia polietylenowa, włóknina polipropylenowa i włóknina wiskozowa) (zgodnej z normą EN 13795 1,2,3) o gramaturze min. 74g/m2. Chłonność warstwy zewnętrznej min. 780%. Obłożenie powinna cechować wysoka odporność na penetrację płynów (zgodnie z EN 20811)&gt;200 cm H20. Wymagany certyfikat walidacji procesu sterylizacji EO
Każdy zestaw musi posiadać informacje o dacie ważności i nr serii w postaci 2 naklejek do umieszczenia na karcie pacjenta
Pakiety operacyjne w co najmniej dwóch warstwach opakowania transportowego Skład zestawu:
1 x serweta 260 x 200 cm, otwór "U" przylepny 6,5 x 95 cm 1 x serweta na stolik Mayo 80 x 145 cm 1 x serweta nieprzylepna 200 x 150 cm
2 x osłona na kończynę rolowana 35 x 120 cm
2 x taśma przylepna 10 x 50 cm 2 x ręcznik celulozowy 33 x 33 cm
2 x serweta na stół narzędziowy 200 x 150 cm (opakowanie zestawu)
1x serweta przylepna 75x90
2x serweta przylepna 150x240</t>
  </si>
  <si>
    <t>Osłona na kończynę wykonana z dwuwarstwowego materiału gdzie warstwę wewnętrzną stanowi miękka włóknin. Warstwa zewnętrzna zabezpiecza przed przenikaniem płynów i mikroorganizmów. Gramatutra min. 100g/m2. Produkt musi spełnić wymogi normy EN 13795 1, 2, 3 w zakresie podwyższonego poziomu funkcjonalności gdzie odporność na przenikanie mikroorganizmów w stanie mokrym BI=6. Rozmiar 35x120 cm</t>
  </si>
  <si>
    <t>Zestaw do porodu. 
Zestaw do porodu wykonany z dwuwarstwowej pełnobarierowej włókniny  zgodnej z EN 13795 1, 2, 3  o gramaturze min 54/m2. Jedna z warstw materiału stanowi folia PE. Chłonność warstwy zewnętrznej min 440%. Obłożenie winna cehować wysoka odporność na penetrację płynów (zgodnie z EN 20811)&gt; 200cH2O oraz wysoka odporność na rozerwanie &gt; 290 kPa (Zgodnie z EN 13938-1). Każdy zestaw  posiada informacje o dacie ważnościi nr serii w postaci 2 naklejek do umieszczenia na karcie pacjenta
Skład zestawu:
1x nożyczki chirurgiczne prostw tepo tępe 14,5 cm ze stali 
2x kleszczyki plastikowe proste 14 cm
2x serweta dla noworodka 87x90cm
2 x podkład chłonny 57x90
2x ręcznik celulozowy 33x33cm
5x tupfer z gazy z nitką 4,1x4,7 cm, 20 nitek
20x kompres z włókniny 10x10,4 cm, 4 warstwy 40g/m2
1 worek na łożysko (foliowy zamykany na suwak)</t>
  </si>
  <si>
    <t xml:space="preserve"> Zestaw uniwersalny z serwetą z wycięciem U do operacji tarczycy 
Sterylne obłożenie wykonane z dwuwarstwowej pełnobarierowej włókniny ( film polietylenowy + hydrofilowa warstwa włókniny polipropylenowej) (zgodnej z EN 13795 1,2,3) o gramaturze 55g/m2. Posiada dodatkowy obszar wzmocnień z włókniny polipropylenowej o gramaturze 110 g/m2. Odporność na przenikanie cieczy &gt; 150 cm h2O. Każdy zestaw musi posiadać etykietę identyfikacyjną (do wklejania do dokumentacji medycznej) zawierającą datę ważności i nr serii umieszczoną wewnątrz opakowania jednostkowego. 
Skład zestawu:
1 serweta na stolik narzędziowy 140x190 cm
1 serweta samoprzylepna (głowa) 200x240 cm
1 serweta z samoprzylepnym wycięciem "U" 6.5x95 cm 150x240 cm
1 serweta nieprzylepna 150x200 cm
2 ręczniki celulozowe 33x33 cm</t>
  </si>
  <si>
    <t xml:space="preserve">Zestaw do szycia po episiotomii
Zestaw do szycia po nacięci krocza winien być wykonany z dwuwarstwowej pełnobarierowj wókniny zgodnej z EN 13795 1, 2, 3 o gramaturze min. 54g/m2
jedna  z warstw materiału stanowi folia PE. Chłonność warstwy zewnętrznej min. 440%. Obłozenie winna cechować wysoka odporność na penetrację płynów (zgodnie z EN 20811) &gt; 200cm H2O oraz odporność na rozerawnie &gt; 290 kPa (zgodnie z EN 13938-1). Kazdy zestaw  posiada informację o dacie ważności i nr serii w postaci 2 naklejek do umieszczenia na karcie pacjenta 
skład zestawu:
1x serweta dwuwarstwowa na stół narzędziowy (owinięcie zestawu) 75x45 cm 
1x serweta dwuwarstwowa nieprzylepna 90x75 cm
1x nozyczki chirurgiczne proste ostro tępe dł 14,5 cm ze stali
1x imadło chirurgiczne typu Mayo-Hegar ze stali
1x pęseta chirurgiczna standartowa prosta 14 cm ze stali
1x kleszczyki plastikowe proste  dł 14 cm do mycia pola operacyjnego
1x ręcznik celulozowy do rąk 33x33cm
5x tupfer z gazy
10x kompres z włókniny 10x10 cam
serweta do przechwytywania płynów w kształcie sożka z częścią pod pośladki
</t>
  </si>
  <si>
    <t>Opis produktu</t>
  </si>
  <si>
    <t>Cena jednostkowa brutto</t>
  </si>
  <si>
    <t>Cena jednostkowa netto</t>
  </si>
  <si>
    <t>opak.</t>
  </si>
  <si>
    <t xml:space="preserve">Zestaw uniwersalny                                                                                                                                     
Zestaw wykonany z dwuwarstwowej, pełnobarierowej włókniny polipropylenowej zgodnej z (EN13795 1,2,3) o gramaturze  55g/m2. Jedną z warstw materiału stanowi folia PE. Chłonność warstwy zewnętrznej 450%. Obłożenie cechuje wysoka odporność na penetrację płynów (zgodnie z EN 20811) &gt; 150cm H2O oraz odporność na rozerwanie &gt;290kPa (zgodnie z EN 13938-1) 
Serweta na stolik narzędziowy  wykonana z foliowo-włókninowego laminatu złożonego z warstwy polietylenowej folii ze wzmocnioną strefą z  chłonnej, polipropylenowej włókniny o gramaturze 87 g/m2
Skład zestaw                                                                                                                               
1 serweta wzmocniona do nakrycia stołu instrumentariuszki 140 x 190 cm (opakowanie zestawu)
1 serweta do nakrycia stolika Mayo 80 x 145 cm, złożona teleskopowo
2 samoprzylepne serwety operacyjne 75 x 90 cm
1 samoprzylepna serweta operacyjna 170 x 175 cm
1 samoprzylepna serweta operacyjna 170 x 200 cm
1 taśma samoprzylepna 10 x 50 cm
2 ręczniki celulozowe 33 x 33 cm                                                                                                      
1 kieszeń samoprzylepna (2 sekcje) 43 x 38cm
</t>
  </si>
  <si>
    <r>
      <t>Zestaw brzuszno-kroczowy: Sterylne obłożenie wykonane z dwuwarstwowej pełno barierowej włókniny ( film polietylenowy + hydrofilowa warstwa włókniny polipropylenowej) (zgodnej z EN 13795 1,2,3) o gramaturze 55g/m2. Posiada dodatkowy obszar wzmocnień z włókniny polipropylenowej o gramaturze 110 g/m2. Odporność na przenikanie cieczy &gt; 150 cm H</t>
    </r>
    <r>
      <rPr>
        <sz val="9"/>
        <rFont val="Calibri"/>
        <family val="2"/>
        <charset val="238"/>
      </rPr>
      <t>₂</t>
    </r>
    <r>
      <rPr>
        <sz val="9"/>
        <rFont val="Arial"/>
        <family val="2"/>
      </rPr>
      <t>O. Każdy zestaw musi posiadać etykietę identyfikacyjną (do wklejania do dokumentacji medycznej) zawierającą datę ważności i nr serii umieszczoną wewnątrz opakowania jednostkowego. 
Skład zestawu:
1 x  serweta na stolik narzędziowy 140 x 190 cm (wzmocnienie 75 x 190 cm)
1 x  obłożenie stolika Mayo złożone teleskopowo 80 x 145 cm (wzmocnienie 60 x 80 cm)
1 x  serweta brzuszno-kroczowa 230 x 250 cm (wzmocnienie 60 x 120 cm; 85 x 50 cm) okna 19 x 29 cm (w kształcie nerki) i 9 x 12 cm (owalne)
2 x ręczniki celulozowe 33 x 33 cm</t>
    </r>
  </si>
  <si>
    <t>Produkt zgodny z opisem - 20 pkt. Produkt niezgodny w którymkolwiek parametrze ale dopuszczony przez Zamawiającego - 0 pkt.</t>
  </si>
  <si>
    <t>Produkt zgodny z opisem - 20 pkt. Produkt niezgodny w którymkolwiek parametrze ale dopuszczony przez Zamawiającego - 0 pkt.                                                                                                                                                                                                                                                                                           Gramatura w obszarze wzmocnień w zakresie od 100 do 110 g/m2                                                        Zamawiający przyzna 20 pkt. za gramaturę 110 g/m²   w obszarze wzmocnień,  0 pkt. za gramaturę 100 g/m²</t>
  </si>
  <si>
    <t>Produkt zgodny z opisem - 20 pkt. Produkt niezgodny w którymkolwiek parametrze ale dopuszczony przez Zamawiającego - 0 pkt.                                                                                                                                                                                                                                                                                           Gramatura w obszarze wzmocnień w zakresie od 100 do 110 g/m2                                                        Zamawiający przyzna 20 pkt. za gramaturę 110 g/m²   w obszarze wzmocnień,  0 pkt. za gramaturę 100 g/m²                                                                                                                                               Gramatura obłożeń w zakresie od 50 do 55 g/m².                                                                                                                           Zamawiającyu przyzna za obłożenia o gramaturze 55 g/m2 - 20 pkt.                                                     Za obłożenia o gramaturze 50 g/m2 - 0 pkt.</t>
  </si>
  <si>
    <t>Jednorazowy podkład chłonny z wkładem żelowym,
 pełnobarierowy, oddychający (WVTR min. 3600 g/nri2/24godz), pozostający suchy na powierzchni po zaabsorbowaniu płynów, pochłaniający przykry zapach, wykonany z min. 4 warstw do max. 6 warstw, warstwa zewnętrzna trwale spojona z rdzeniem chłonnym, rozmiar: 61x91 cm (chłonność 1800-2300g)</t>
  </si>
  <si>
    <t>Zamawiający przyzna punkty za: podkład 4 warstwowy - 0 pkt. za 5 warstwowy 10 pkt. za 6 warstwowy 20 pkt.</t>
  </si>
  <si>
    <t>Pakiet 3</t>
  </si>
  <si>
    <t>Podklady ginekologiczne jałowe 34cm x 9cm</t>
  </si>
  <si>
    <t>Pakowane po 5 szt. - 20 pkt.                             Pakowane po 10 szt. - 0 pkt.</t>
  </si>
  <si>
    <t xml:space="preserve">Pakiet 4 </t>
  </si>
  <si>
    <t xml:space="preserve">Pakiet 5 </t>
  </si>
  <si>
    <t xml:space="preserve">Pakiet 6 </t>
  </si>
  <si>
    <t xml:space="preserve">Retraktory ran chirurgiczmych - składający się z dwóch obręczy połączonych trwałym poliuretanem, umożliwiającym 360o retrakcję. Długość lini cięcia 2,5 - 6 cm. . </t>
  </si>
  <si>
    <t>Za wdukolorowość obręczy, zamawiający przyzna 20 pkt. Za obręcze w jednym kolorze, ale dopuszczone przez Zamawiającego - 0 pkt.</t>
  </si>
  <si>
    <t>Retraktory ran chirurgiczmych - składający się z dwóch obręczy połączonych trwałym poliuretanem, umożliwiającym 360o retrakcję. Długość lini cięcia 5 - 9 cm.</t>
  </si>
  <si>
    <t>na żadanie</t>
  </si>
  <si>
    <r>
      <rPr>
        <b/>
        <sz val="9"/>
        <rFont val="Arial"/>
        <family val="2"/>
        <charset val="238"/>
      </rPr>
      <t xml:space="preserve">UWAGA! </t>
    </r>
    <r>
      <rPr>
        <sz val="9"/>
        <rFont val="Arial"/>
        <family val="2"/>
      </rPr>
      <t>Zamawiający oceni wg przedstawionego w ofercie opisu (folder, karta katalogowa). Zamawiający nie wymaga dostarczenia próbek wraz z ofertą.  Zamawiający zastrzega sobie prawo wezwania oferenta do dostarczenia próbek na żądanie w wyznaczonym terminie</t>
    </r>
  </si>
  <si>
    <t>Jałowa folia osłonowa przewodów urządzeń medycznych rozmiar 12-15 cm   x   250 cm</t>
  </si>
  <si>
    <t>Szerokość  15 cm - 20 pkt.                                Szerokość &lt; 15 cm - 0 pkt.</t>
  </si>
  <si>
    <t>Pakiet 7</t>
  </si>
  <si>
    <t>Jałowa osłona na sprzęt medyczny z gumką rozm. 110 - 130cm x 110-130cm</t>
  </si>
  <si>
    <t>w rozmiarze 120 x 120 cm Zamawiający przyzna 20 pkt. za rozmiar inny ale dopuszczony przez Zamawiającego - 0 pkt.</t>
  </si>
  <si>
    <t>Pakiet 8</t>
  </si>
  <si>
    <t xml:space="preserve">Pakiet 9 </t>
  </si>
  <si>
    <t>Serweta jałowa, operacyjna, wykonana z dwuwarstwowej pełnobarierowej włókniny, zgodnej z EN 13795  Roz.45cm x 40cm lub 50cm x 45cm</t>
  </si>
  <si>
    <t>Zamawiający przyzna punkty za:                     serwety w rozm. 45cm x 40cm - 20 pkt.                                                                               serwety w rozm. 45cm x 45cm - 10 pkt.                                                             serwety w rozm. 45cm x 50cm - 0 pkt.</t>
  </si>
  <si>
    <t>Jałowe serwetki celulozowe do osuszania rąk, rozm. 50x40 cm, pakowane a'1 szt</t>
  </si>
  <si>
    <t>Zamawiający przyzna punkty za:                     serwety w rozm. 50cm x 40cm - 20 pkt.                                                                                     serwety w rozm. 50cm x 50cm - 0 pkt.</t>
  </si>
  <si>
    <t xml:space="preserve">Sterylne serwety operacyjne z nitką radiacyjną gazowe 17 nitek 4 warstwy 75x90 cm opak.a' 1szt </t>
  </si>
  <si>
    <t>Serweta jałowa, niebieska, roz. 90cm x 80cm zapakowana w opakowanie typu blister</t>
  </si>
  <si>
    <t xml:space="preserve">Serweta jałowa,ziniebieska, z włókniny typu TMS 35g/m2,wysterylizowana parą wodną,na opakowaniu podwójna metka z nr serii,datą ważności,nazwą producenta,Roz.80cm x 45cm </t>
  </si>
  <si>
    <t>Zamawiający dopuszcza 10% tolerancję dotyczącą gramatury i rozmiaru serwety.         20 pkt. - za serwetę zgodną z opisem Zamawiającego,                                                  0 pkt. - za serwetę w ramach tolerancji i dopuszczoną przez Zamawiającego</t>
  </si>
  <si>
    <t xml:space="preserve">Serweta jałowa,niebieska,z włókniny typu TMS 35g/m2,z otworem ø 8 cm ,wysterylizowana parą wodną,na opakowaniu podwójna metka z nr serii,datą ważności,nazwą producenta,Roz.45cm x 40cm bez przylepca
</t>
  </si>
  <si>
    <t xml:space="preserve">Serweta jałowa niebieska, z włókniny typu TMS 35g/m2,z otworem ø 5cm,wysterylizowana parą wodną,na opakowaniu podwójna metka z nr serii,datą ważności,nazwą producenta,Roz.45cm x 40cm, bez przylepca
</t>
  </si>
  <si>
    <t xml:space="preserve">Serweta włókninowa, foliowana, 43g/m2 jałowa,zielona,z otworm przylepnym 8cm, wysterylizowana EO,na opakowaniu podwójna metka z nr serii,datą ważności,nazwą producenta,Roz 75cm x 45cm
</t>
  </si>
  <si>
    <t xml:space="preserve">Serweta włókninowa, foliowana, 43g/m2 jałowa,zielona,z otworm przylepnym 5cm, wysterylizowana EO,na opakowaniu podwójna metka z nr serii,datą ważności,nazwą producenta,Roz 75cm x 45cm
</t>
  </si>
  <si>
    <t xml:space="preserve">Jałowa serweta wykonana z włokniny foliowanej, trójwarstwowa, wiskoza - polietylen - polipropylen  73g/m2, rozm. 75x90 cm. z przylepcem wiskozowym. Zapakowana w torecbkę papierowo- foliową. Na zewnątrz opakowania centralna etykieta z dwiema nalepkami służącymi do wklejania do dokumentacji medycznej LOT, datą ważności, nazwą producenta .
</t>
  </si>
  <si>
    <t xml:space="preserve">Jałowa serweta wykonana z włokniny foliowanej, trójwarstwowa, wiskozowa- polilefinowa  - polipropylenowa  73g/m2, rozm. 150x90 cm. Zapakowana w torecbkę papierowo- foliową. Na zewnątrz opakowania centralna etykieta z dwiema nalepkami służącymi do wklejania do dokumentacji medycznej LOT, datą ważności, nazwą producenta .
</t>
  </si>
  <si>
    <t>Pakiet 10</t>
  </si>
  <si>
    <t>Filtr oddechowy mechaniczny, antybakteryjny i antywirusowy, z celulozowym wymiennikiem ciepła i wilgoci, skuteczność filtracji dla bakterii i wirusów min. 99,99%, wydajność nawilżania przy VT 500ml, min 33mg/litr, martwa przestrzeń 63ml, objętość oddechowa 150-1500ml, opór przepływu 1,1cmH2O przy 30 l/min., port kapno, sterylny, pakowany pojedyńczo. Waga w zakresie 41-45 g.</t>
  </si>
  <si>
    <t>Waga 41 g - 20 pkt.                                              Powyżej 41 g - 0 pkt.</t>
  </si>
  <si>
    <t>Filtr oddechowy elektrostatyczny, antybakteryjny, antywirusowy z wydzielonym wymiennijkiem ciepła i wilgoci, portem kapno, skuteczność filtracji dla bakterii i wirusów 99,99%, waga 28-30 g, przestrzeń martwa 43-45 ml, objętośc oddechowa w zakresie 300-1500 ml, nawilżanie przy VT 1 litr min. 32 do max. 32,5 m/litr, sterylne, pakowany w papier - folia. Waga w zakresie 29-32 g.</t>
  </si>
  <si>
    <t>Waga 29 g - 20 pkt.                                              Powyżej 29 g - 0 pkt.</t>
  </si>
  <si>
    <t xml:space="preserve">Pakiet 11 </t>
  </si>
  <si>
    <t>Obszerny okrągły czepek pielęgniarski w kształcie beretu, wykonany z lekkiej przewiewnej włókniny o gramaturze 18-25 g/m²,  ściągnięty lekką nieuciskającą bezlateksową gumką. Sposób pakowania: kartoniki pakowane po 100 lub 150 szt. gwarantujące higieniczne przechowywanie i łatwe wyjmowanie.</t>
  </si>
  <si>
    <t>Gramatura 25 g/m² - 20 pkt.                                   Poniżej 25 g/m² - 0 pkt.</t>
  </si>
  <si>
    <t>Czepek chirurgiczny ju męski,typu furażerką, wiązany z tyłu, w części przedniej bez gumki, wykonany w całości z chłonnej i przwiewnej włókniny o gramaturze 25g/m2. Nić szwalnicza w 100 % z poliestru. Sposób pakowania: kartoniki pakowane po max. 100 szt. gwarantujące higieniczne przechowywanie i łatwe wyjmowanie. Gramatura w zakresie 20-25g/m²</t>
  </si>
  <si>
    <t>Gramatura 20 g/m² - 20 pkt.                                   Powyżej 20 g/m² - 0 pkt.</t>
  </si>
  <si>
    <t>Ochraniacze foliowe na buty a '100szt</t>
  </si>
  <si>
    <t>Maska chirurgiczna trójwarstwowa pełnobarierowa, zawiązywana na troki o dł. Min. 45cm, strona twarzowa wykonana z wysokiej jakości włóknin niepowodujących podrażnień skóry, wygładzona wolna od mikrowłosków, pakowana w kartoniki po 50 lub 100 szt., co gwarantuje higieniczne przechowywanie i łatwe wyjmowanie, zgodna z normą PN EN 14683 II, kolor zielony lub niebieski</t>
  </si>
  <si>
    <t>Pakowane po 50 szt - 20 pkt.                                Pakowane po 100 szt - 0 pkt.</t>
  </si>
  <si>
    <t>Osłona na tarczycę. Jednorazowy, niesterylny pokrowiec na wielorazową ołowianą osłonę tarczycy, wykonany z włókniny trójwarstwowej typu SMS o gramaturze 35g/m2, zapinany na rzep z możliwością regulacji dopasowania do szyi oraz rozcięciem do umiejscowienia wielorazowej osłony na tarczycę: wymiar osłony: min. 66 cm długości, min. 10cm do max. 12cm szerokości w części tylnej, min. 15 cm długość rozcięcia</t>
  </si>
  <si>
    <t>Szerokość w części tylnej 10cm - 20 pkt.         Powyżej 10cm - 0 pkt.</t>
  </si>
  <si>
    <t>Czepek chirurgiczny, włókninowy wykonany z włókniny wiskozowej typu printbonded o gramaturze 20-25g/m², ściągnięty z tyłu gumką. Pakowany w kartonik w formie podajnika/dyspensera. Kolor niebieski, zielony , fioletowy.</t>
  </si>
  <si>
    <t>op=100 szt.</t>
  </si>
  <si>
    <t>Pakiet 12</t>
  </si>
  <si>
    <t>1 rolka</t>
  </si>
  <si>
    <t>Perforacja co 50cm - 20 pkt.                                Perforacja co 80cm - 0 pkt.</t>
  </si>
  <si>
    <t>Perforacja co 80cm - 20 pkt.                                Perforacja co 100cm - 0 pkt.</t>
  </si>
  <si>
    <t>Przescieradło ju z włókniny typu TMS, gramatura w zakresie 35-45g/m2,roz.210x160</t>
  </si>
  <si>
    <t>Gramatura 45 g/m² - 20 pkt.                                   Poniżej 45 g/m² - 0 pkt.</t>
  </si>
  <si>
    <t>Pakiet 13</t>
  </si>
  <si>
    <t>Pakiet 14</t>
  </si>
  <si>
    <t>Pakiet 15</t>
  </si>
  <si>
    <t xml:space="preserve">Podkłady medyczne celuloza, białe, rolka (np. WC-18) 2 warstwowe wym. 59-60x80 /rolki/; z perforacją lub bez perforacji
</t>
  </si>
  <si>
    <t>Z perforacją - 20 pkt.                                         Bez perforacji - 0 pkt.</t>
  </si>
  <si>
    <t>rol</t>
  </si>
  <si>
    <t>Fartuch dla odwiedzajacych wykonany z włókniny poliptopylenowej, gramatura 17-25g/m2,mankiet wykończony gumką,w pasie wiazany na troki</t>
  </si>
  <si>
    <t>Fartuch jednorazowy lekarski z mankietami i z wiązaniem przy szyi. Wykonany z włókniny polipropylenowej 20-25g/m2</t>
  </si>
  <si>
    <t>Pakiet 16</t>
  </si>
  <si>
    <t>Fartuch jednorazowy urologiczny ,w części przedniej oraz przedramiona 
podfoliowane zapewniający barierowość dla płynów.</t>
  </si>
  <si>
    <t>Pakiet 17</t>
  </si>
  <si>
    <t>Fartuch jednorazowy,przedni foliowy o gram. 40-50g/m2. Pakowany po 100 szt</t>
  </si>
  <si>
    <t>Gramatura 50 g/m² - 20 pkt.                                   Poniżej 50 g/m² - 0 pkt.</t>
  </si>
  <si>
    <t>Jednorazowe spodenki dla dorosłego pacjent (uniwersalne) 
z otworem z tyłu z włókniny na najmniej 40-50g/m2 włokninowe np. Granatowe</t>
  </si>
  <si>
    <t>Pakiet 18</t>
  </si>
  <si>
    <t xml:space="preserve">Myjki jednorazowe z jednym palcem do mycia chorych </t>
  </si>
  <si>
    <t xml:space="preserve">Pościel j.u. z włókniny typu TMS 35-50g/m2 powłoka 200x150cm,poszewka 
90x75cm,prześcieradło 210x150cm </t>
  </si>
  <si>
    <t>1 kpl.</t>
  </si>
  <si>
    <t>Pakiet 19</t>
  </si>
  <si>
    <t>Zatrzaskowe mocowanie cewnika do wkłuć centralnych, przylepne</t>
  </si>
  <si>
    <t>Z klejem hipoalergicznym - 20 pkt.                     Z klejem innym dopuszczonym przez Zamawiającego - 0 pkt.</t>
  </si>
  <si>
    <t>Pakiet 20</t>
  </si>
  <si>
    <t>Jałowy zestaw do wkłucia ledźwiowego w składzie: 1 szt. serweta laminowana o gramaturze 42g/m² rozm. 75x45cm, 1 szt. serweta 2-warstwowa o gramaturze 56g/m² rozm. 50x60cm z przylepnym otworem Ø10cm, 1 szt. sztrzykawka 3ml, 1 szt. strzykawka 5ml, 1 szt. igła 1,2x40mm, 1 szt. igła 0,5x20mm, 10 szt. kompresy włókninowe 7,5x7,5cm o gramaturze 30g/m², 1 szt. opatrunek z wkładem chłonnym 7,2 x 5 cm, 1 szt. pęseta plastikowa 13cm. Zestaw zapakowany w opakowanie typu twardy blister, 3 komorowy używany jakoo miska do zabiegu</t>
  </si>
  <si>
    <t>Jałowy zestaw do wkłucia centralnego o minimalnym składzie: kompresy gazowe 10x10cm - 20 szt. serweta z włókniny foliowanej celulozowo-poliestrowa 42g/m2 rozm. 90x75cm owinięcie zestawu - 1 szt. serweta foliowana polipropylenowo-polietylenowa 43g/m2 rozm. 90x75cm otwór przylepny Ø8cm - 1 szt. pean prosty metalowy min. 14cm - 1 szt. nożyczki metalowe ostro-ostre min. 11cm - 1 szt. kleszcze metalowe do trzymania igły - 1 szt</t>
  </si>
  <si>
    <t>Zgodność oferowanych produktów z opisem przedmiotu zamówienia. Produkt zgodny z opisem - 20 pkt.                                                                                                                   Produkt niezgodny w którymkolwiek parametrze ale dopuszczony przez Zamawiającego - 0 pkt.</t>
  </si>
  <si>
    <t>Pakiet 21</t>
  </si>
  <si>
    <t>Miski nerkowate jednorazowe, długość w zakresie 14-18cm</t>
  </si>
  <si>
    <t>Długość 14cm - 20 pkt.                                       Powyżej 14cm - 0 pkt.</t>
  </si>
  <si>
    <t>Wkład jednorazowy do basenu. Kompatybilny z basenem płaskim o pojemności 2000 ml produkcji firmy ROW-LAM, który Zamawiający posiada</t>
  </si>
  <si>
    <t>Pakiet 22</t>
  </si>
  <si>
    <t>Zestaw do biopsji aspiracyjnej macicy. Skład zestawu: pipeta zakończona łyżeczką o możliwości łyżeczkowania jamy macicy, średnica pipety 4 mm, strzykawka 10-20 ml z zabezpieczeniem cofania się tłoka, pojemnik na materiał histopatologiczny</t>
  </si>
  <si>
    <t>Strzykawka 10ml - 20 pkt.                                    Strzykawka 20 ml - 0 pkt.</t>
  </si>
  <si>
    <t>1 zestaw</t>
  </si>
  <si>
    <t>Pakiet 23</t>
  </si>
  <si>
    <t>Strzykawka 5-10ml z dodatkowym uszczelnieniem z żelem znieczulającym zawierającym środki bakteriobójcze (glukonian Chloreksydyny, hydrobenzoesan metylu i propylu), data ważności i skład chemiczny na indywidualnej strzykawce, sterylny, opakowanie papier, folia, a'25szt</t>
  </si>
  <si>
    <t>Strzykawka 5ml - 20 pkt.                                    Strzykawka 10 ml - 0 pkt.</t>
  </si>
  <si>
    <t>opak.=25 szt.</t>
  </si>
  <si>
    <t>Pakiet 24</t>
  </si>
  <si>
    <t>Kaniula G 16 1,7x 45mm do długotrwałych wlewów dożylnych, wykonana z PTFE,wolna od lateksu i PCV, z zaworem iniekcyjnym, z korkirm samodomykającym, widoczna w promieniach RTG i filtrem hydrofobowym, korek luer-lock z trzpieniem poniżej jego krawędzi, ze skrzydełkami, przepływ 180-200 ml/min</t>
  </si>
  <si>
    <t>Przepływ 180 ml/min. - 0 pkt.                                       Powyżej 180 ml/min. - 20 pkt.</t>
  </si>
  <si>
    <t>Kaniula G 17 1,4x 45mm do długotrwałych wlewów dożylnych, wykonana z PTFE,wolna od lateksu i PCV, z zaworem iniekcyjnym, z korkirm samodomykającym, widoczna w promieniach RTG i filtrem hydrofobowym, korek luer-lock z trzpieniem poniżej jego krawędzi, ze skrzydełkami, przepływ 120-128 ml/min</t>
  </si>
  <si>
    <t>Przepływ 120 ml/min. - 0 pkt.                                       Powyżej 120 ml/min. - 20 pkt.</t>
  </si>
  <si>
    <t>Kaniula G 18 1,2x 32mm do długotrwałych wlewów dożylnych, wykonana z PTFE,wolna od lateksu i PCV, z zaworem iniekcyjnym, z korkirm samodomykającym, widoczna w promieniach RTG i filtrem hydrofobowym, korek luer-lock z trzpieniem poniżej jego krawędzi, ze skrzydełkami, przepływ 80-96 ml/min</t>
  </si>
  <si>
    <t>Przepływ 80 ml/min. - 0 pkt.                                       Powyżej 80 ml/min. - 20 pkt.</t>
  </si>
  <si>
    <t>Kaniula G 20 1,0x 32mm do długotrwałych wlewów dożylnych, wykonana z PTFE,wolna od lateksu i PCV, z zaworem iniekcyjnym, z korkirm samodomykającym, widoczna w promieniach RTG i filtrem hydrofobowym, korek luer-lock z trzpieniem poniżej jego krawędzi, ze skrzydełkami, przepływ 54-61 ml/min</t>
  </si>
  <si>
    <t>Przepływ 54 ml/min. - 0 pkt.                                       Powyżej 54 ml/min. - 20 pkt.</t>
  </si>
  <si>
    <t>Kaniula G 22 0,8x 25mm do długotrwałych wlewów dożylnych, wykonana z PTFE,wolna od lateksu i PCV, z zaworem iniekcyjnym, z korkirm samodomykającym, widoczna w promieniach RTG i filtrem hydrofobowym, korek luer-lock z trzpieniem poniżej jego krawędzi, ze skrzydełkami, przepływ 31-36 ml/min</t>
  </si>
  <si>
    <t>Przepływ 31 ml/min. - 0 pkt.                                       Powyżej 31 ml/min. - 20 pkt.</t>
  </si>
  <si>
    <t>Pakiet 25</t>
  </si>
  <si>
    <t>Kaniula dotętnicza 20G x 45mm z zaworem odcinającym, zapobiegającym wstecznemu wypływowi krwi, sterylne, pojedyńczo pakowane, bez lateksu, bez PVC, elastyczny cewnik kaniuli. Czas utrzymania kaniuli w tętnicy (min. 3 dni) bez przeciekania krwii.</t>
  </si>
  <si>
    <t>Zgodne z opisem zamawiającego - 20 pkt.                                                                inne dopuszczone przez Zamawiającego - 0 pkt.</t>
  </si>
  <si>
    <t>Pakiet 26</t>
  </si>
  <si>
    <t>Podkład z możliwośćią przenoszenia pacjenta o wadze do 150 kg z wkładem chłonnym zawierającym superabsorbent, umożliwiający trwałe zatrzymanie płynu w rdzeniu, rozm. 210x80cm, wkład chłonny 200x60cm, redukujący zapach, zapewniający trwałe zatrzymanie bakteri MRSA, E.coli</t>
  </si>
  <si>
    <t>Zamawiający dopuszcza 10% tolerancję dotyczącą rozmiaru podkładu.                        20 pkt. - za podkład zgodny z opisem Zamawiającego,                                                  0 pkt. - za podkład w ramach tolerancji i dopuszczony przez Zamawiającego</t>
  </si>
  <si>
    <t>Pakiet 27</t>
  </si>
  <si>
    <t>Pakiet 28</t>
  </si>
  <si>
    <t xml:space="preserve">Zestaw cewnika dializacyjnego o składzie:
cewnik 15 Fr długość 23-24 cm szt.1 
rozrywana koszulka hemostatyczna 16Fr szt. 1
prowadnica drutowa 0,038" (0,97mm)x 39-1/2" (100cm) prosta sztywna końcówka z jednej strony - końcówka typu "J" z drugiej strony szt. 1
igła wprowadzająca 18Gax 2-1/2" (6,35 cm) szt. 1
wstępnie zmontowany aparat do tunelowania (metalowy) z gwintowaną nasadką kompresyjną i mankietem kompresyjnym - szt. 1
zespól nasadki łączącej - szt. 1
kapturki Luer-Lock - szt. 1 
rozszerzadło tunelu - szt. 1 
opatrunek typu Tegaderm 10 cm x 12 cm - szt.1
rozszerzadło tkankowe 12 Fr - szt. 1
rozszerzadło tkankowe 14 Fr - szt. 1
pojemnik na ostre odpady szt. 1 
skalpel bezpieczny # 11
rura do irygacji z zaciskiem- szt. 1
zacisk cewnika szt. 1 </t>
  </si>
  <si>
    <t>Pakiet 29</t>
  </si>
  <si>
    <t>długość 23 cm - 10 pkt
długość 24 cm - 0 pkt</t>
  </si>
  <si>
    <t>na żądanie</t>
  </si>
  <si>
    <t>Pakiet 30</t>
  </si>
  <si>
    <t xml:space="preserve">Zestaw do szynowania moczowodu typ D-J niesterowalny soft. W skład zestawu wchodzą : cewnik otwarty od strony pęcherza CH 4,7; atramautyczna pętla pęcherzowa, drenaż max. 6 miesięcy, wykonany z poliuretanu alifatycznego, widocznych w promieniach RTG. Długość 28 cm, popychacz dł. 70 cm, prowadnik powleczony teflonem dł. 120-125cm, zacisk </t>
  </si>
  <si>
    <t>Cewnik moczowodowy z zaokrąglonym końcem otwartym, prosty, dł. 70cm, średnica 4 Ch, mandryn</t>
  </si>
  <si>
    <t>Pakiet 31</t>
  </si>
  <si>
    <t>Pakiet 32</t>
  </si>
  <si>
    <t>Infusomat dren do pomp nutrition</t>
  </si>
  <si>
    <t xml:space="preserve">Infusomat dren do pomp standard </t>
  </si>
  <si>
    <t>Pakiet 33</t>
  </si>
  <si>
    <t>Pakiet 34</t>
  </si>
  <si>
    <t>Cewnik do żył centralnych, poliuretanowy, 1-światłowy( 14 G), rozmiar 7F x 15 cm, z odporną na zaginanie   tytanowo-niklową  prowadnicą z końcówką J, o dlugości 50 cm, średnicy 0,89 mm. Z zastawkami dostepu bezigłowego do poszczegolnych świateł cewnika, z dwupunktowym systemem(stałe i ruchome skrzydełko) mocowania cewnika do skóry oraz przezroczystym drenikiem z zaciskiem ślizgowym.  W zestawie igła Seldingera 18G x 70 mm, rozszerzadło   oraz  kabelek umożliwiający  identyfikację położenia cewnika w naczyniu za pomocą odczytu EKG.</t>
  </si>
  <si>
    <t xml:space="preserve">Cewnik do żył centralnych, poliuretanowy, 2-światłowy(16 G/16G ), rozmiar 7F x 15 cm, z odporną na zaginanie   tytanowo-niklową  prowadnicą z końcówką J, o dlugości 50 cm, średnicy 0,89 mm. Z zastawkami dostepu bezigłowego do poszczegolnych świateł cewnika, z dwupunktowym systemem(stałe i ruchome skrzydełko) mocowania cewnika do skóry oraz przezroczystym drenikiem z zaciskiem ślizgowym. W zestawie igła Seldingera 18G x 70 mm, rozszerzadło   oraz kabelek umożliwiający                                                                                                                                                                           identyfikację położenia cewnika w naczyniu za pomocą odczytu  EKG. </t>
  </si>
  <si>
    <t xml:space="preserve">Cewnik do żył centralnych, poliuretanowy,  3-światłowy(16 G/18G/18G ), rozmiar 7F x 15 cm, z odporną na zaginanie   tytanowo-niklową  prowadnicą z końcówką J, o dlugości 50 cm, średnicy 0,89 mm. Z zastawkami dostepu bezigłowego do poszczegolnych świateł cewnika, z dwupunktowym systemem(stałe i ruchome skrzydełko) mocowania cewnika do skóry oraz przezroczystym drenikiem z zaciskiem ślizgowym.  W zestawie igła Seldingera 18G x 70 mm, rozszerzadło   oraz kabelek umożliwiający                                                                                                                                                                           identyfikację położenia cewnika w naczyniu za pomocą odczytu  EKG. </t>
  </si>
  <si>
    <t>Zestaw stabilizujący do rurki intubacyjnej-Zestaw składający się z 2 podkładek oraz paska mocującego; podkładki mocowane do policzków pacjenta za pomocą części przylepnej, posiadającej na drugiej stronie warstwę rzepu; pasek do stabilizacji rurki int. Lub ustno-gardłowej wykonany z włókniny, którą należy przymocować do warstwy rzepa, którym pokryte są podkładki; przylepne pole w środkowej części paska dla lepszej stabilizacji rurki medycznej; możliwość repozycji i położenia rurki dzięki zastosowanym rzepom; podkładki i pasek pokryte hipoalergicznym klejem; posiada znaczne właściwości przylepne i dużą wytrzymałośc mechaniczną co zapobiega przedwczesnemu i  przypadkowemu odklejenu się od skóry; niejałowy</t>
  </si>
  <si>
    <t>Opaska do rurek tracheostomijnych niebieska</t>
  </si>
  <si>
    <t>Pakiet 35</t>
  </si>
  <si>
    <t>Pakiet 36</t>
  </si>
  <si>
    <t>Czujnik do ciągłego pomiaru rzutu serca - Zestaw do ciągłych pomiarów hemodynamicznych; czujnik do ciągłego pomiaru rzutu serca, długosci lini 152 cm, dwa niezalezne gniazda sygnału ciśnienia tętniczego i CO, połączenia zgazdowe sygnału ciśniania-bezpinowe, brak konieczności kalibracji czujnika, czestotliwość własna czujnika &gt; 200Hz, szybkośc przepływu w urzadzeniu płuczacym przy ciśnieniu w worku i.v. Do 300 mmHg-3ml/godz. metoda pomiaru rzutu minutowego małoinwazyjna (max 1 dostęp naczyniowy), zestaw musi być kompatybilny z monitorem firmy Edwards Lifesciences</t>
  </si>
  <si>
    <t>Pojedynczy czujnik do pomaru ciśnienia metoda bezpośrednią - Pojedynczy czyjnik do pomiaru ciśniania metoda bezpośrednią: długość linii płuczacej 150 cm, biureta wyposażona w system zabezpieczający przed zapowietrzeniem (szpikulec w biurecie z trzema otworami) jeden przetwornik do krwawego pomiaru ciśniania o częstotliwości własnej samego przetwornika ≥200 Hz, błąd pomiaru przetwornika (nieliniowość i histereza) do 1,5 % prostoliniowy przepływ przez przetwornik, odpowiedniie oznakowanie drenów- zestaw wyposażony w kolorowe koreczki do precyzyjnego oznaczenia rodzaju linii, system przepłukiwania uruchamiany wielokierunkowo przez pociągnięcie za wielokierunkowy wypustek, połączenie przetwornika z kablem łączącym z monitorem, bezpinowe, chroniące przed zalaniem (wodoodporne), osobny port wbudowany w konstrukcję przetwornika służący do testowania poprawności działania systemu</t>
  </si>
  <si>
    <t>Cewnik trójświatłowy ze zintegrowanym czujnikiem - do ciągłego monitorowania saturacji krwi żylnej ScVO2, grubości 8,5 F, długości 20 cm, prowadnik 0,032"/45 cm typu "J", w zestawie igła punkcyjna i rozszerzadło.</t>
  </si>
  <si>
    <t xml:space="preserve">Włókno laserowe 365um, do zastosowania z laserem CALCULASE II, który Zamawiający posiada lub równoważne, wielorazowe, dł. 300 cm sterylne , </t>
  </si>
  <si>
    <t>Zestaw do przygotowania włókien do lasera CALCULASE II, który Zamawiający posiada lub równoważny.</t>
  </si>
  <si>
    <t>Zestaw do odsysania pola operacyjnego - ortopedyczny ,(dren 250-270 cm, CH30 średnica zwenętrzna 10,10 mm, średnica wewnętrzna 6,4 mm + końcówka długości 23cm średnica zewnętrzna 8,1mm, średnica wewnętrzna 5,7mm + filtr o długości 12,3 cm średnica filtra 1,6 cm) z dodatkowym filtrem. Pakowany podwójnie (opakowanie: zewnętrzne papier/folia i  wewnętrzne papier/folia). Sterylny)</t>
  </si>
  <si>
    <t>Zamawiający będzie oceniał elastyczność prowadnicy i szczelność podczas aspiracji krwi po podłączeniu strzykawki do igły na podstawie subiektywnej oceny dostarczonych próbek w skali od 0 do 30.</t>
  </si>
  <si>
    <t>Podkłady higieniczne 50x38 /rolki/ szerokość 38cm, perforacja co 50 -80cm, Długość rolki min. 50 m.</t>
  </si>
  <si>
    <t>Podkłady higieniczne 51x80 /rolki/ szerokość 51 cm, perforacja co 80 cm. Długość rolki min. 50 m.</t>
  </si>
  <si>
    <t>Łącznik do maski twarzowej, j.u. pojedyńczo pakowane, kątowy (kąt prosty) z portem do odsysania lub bez</t>
  </si>
  <si>
    <t>Z portem do odsysania - 0 pkt.  Bez portu do odsysania - 20 pkt.</t>
  </si>
  <si>
    <t>Ustnik nebulizatora 22M / 15F, j. u. pojedyńczo pakowany</t>
  </si>
  <si>
    <t>Pojemniki na odpady medyczne 0,5-0,7 litrowe, jednorazowego użytku, sztywne, odporne na działanie wilgoci, odporne na przebicia i uderzenia, umożliwiające bezpieczne i łatwe usuwanie każdego rodzaju ostrych odpadów medycznych, z wieczkiem zabezpieczającym, oznakowanie międzynarodowym znakiem ostrzegawczym, kolor żółty lub czerwony. Z etykietą do opisu lub bez.</t>
  </si>
  <si>
    <t>Pojemniki na odpady medyczne 1,0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 Z etykietą do opisu lub bez.</t>
  </si>
  <si>
    <t>Pojemniki na odpady medyczne 2,0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 Z etykietą do opisu lub bez.</t>
  </si>
  <si>
    <t>Pojemniki na odpady medyczne 3,0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 ( dopuszczono  3,5-4,0 L). Z etykietą do opisu lub bez.</t>
  </si>
  <si>
    <t>Pojemniki na odpady medyczne 5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 Z etykietą do opisu lub bez.</t>
  </si>
  <si>
    <t>Pojemniki na odpady medyczne 10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 Z etykietą do opisu lub bez.</t>
  </si>
  <si>
    <t>Z etykietą do opisu - 20 pkt.                              Bez etykiety - 0 pkt.</t>
  </si>
  <si>
    <t>Długość 125 cm -20 pkt.    Poniżej 125 cm - 0 pkt.</t>
  </si>
  <si>
    <t>Jednorazowe jałowe narzędzie laparoskopowe przeznaczone do mocowania siatek, o długości trzonu 36 cm do 40 cm i średnicy 5 mm, z 30 wchłanialnymi, polimerowymi wkrętami o wielkości 5,1 mm, istotnym okresie wchłaniania 3-5 miesięcy. Trzon narzędzia musi posiadać możliwość odkręcenia podczas zabiegu wkrętek przymocowanych w niewłaściwym miejscu</t>
  </si>
  <si>
    <t>Długości trzonu 36 cm - 20 pkt.                       Długość powyżej 36 cm - 0 pkt.</t>
  </si>
  <si>
    <t>Absorbac. Jednorazowe jałowe narzędzie przeznaczone do mocowania siatek, o długości trzonu 36 cm i średnicy 5 mm, z 30 wchłanialnymi, polimerowymi wkrętami o wielkości 5,1 mm, istotnym okresie wchłaniania 3-5 miesięcy. Trzon narzędzia musi posiadać możliwość odkręcenia podczas zabiegu wkrętek przymocowanych w niewłaściwym miejscu</t>
  </si>
  <si>
    <t xml:space="preserve">Włókno laserowe 600um, do zastosowania z laserem CALCULASE II, który Zamawiający posiada lub równoważne, wielorazowe, dł. od min.  300 do max. 320 cm, sterylne , </t>
  </si>
  <si>
    <t>Długość włókna 300 cm - 20 pkt.                  Długość włókna powyżej 300 cm - 0 pkt</t>
  </si>
  <si>
    <t>Pakiet 37</t>
  </si>
  <si>
    <t>Podkłady medyczne celuloza, białe, rolka (np. WC-18) 2 warstwowe wym. 59-60x80 /rolki/; z perforacją lub bez perforacji</t>
  </si>
  <si>
    <t>Z klapką zakrywającą - 20 pkt.    Bez klapki zakrywającej - 0 pkt.</t>
  </si>
  <si>
    <t>Nawilżacz typu "sztuczny nos" - do użytku przy oddechu własnym pacjenta w celu redukcji strat ciepła; ma standardowe wyjście 15 F pasujące do złącza  z rurką trecheostomijną pacjenta ; dwie piankowe części filtrujące HME znajdują się w miejscu zapewniającym integrację podczas kaszlu pacjenta; Pomiedzy piankowymi elemantami jest wolna przestrzeń (przezroczysta obudowa) która pozwala na łatwą identyfikację każdej ponadmiarowej wydzieliny; wyjście do odsysaniajako standard- z klapką zakrywającą lub bez, która może być otwarta bez koniecznosci odłączania filtra od rurki tracheostomijnej, co zapobiega ewentualnym zranieniom pacjenta</t>
  </si>
  <si>
    <t>Zestaw do ciągłych pomiarów hemodynamicznych metodą termodylucji - Zestaw do ciągłych pomiarów hemodynamicznych metodą termodylucji przezpłucnej: czujnik do ciągłego pomiaru rzutu serca z wyjściem sygnału ciągłego pomiaru ciśnienia tętniczego krwi, czujnik ciśnienia  OCŻ, trójnik z dwoma zastawkami zwrotnymi zabezpieczającymi przed cofaniem się płynów, poluretanowe wkłucie tętnicze 5F, długości w zakresie 18 - 20 cm, połączenia gniazd sygnału ciśnienia-bezpinowe, częstotliwość czujnika &gt; 200 HZ</t>
  </si>
  <si>
    <t>Długość wkłucia tętniczego 20 cm - 20 pkt.   Długość wkłucia poniżej 20 cm - 0 pkt.</t>
  </si>
  <si>
    <t>Trener mięśni oddechowych Threshold IMT lub równoważny
urządzenie do treningu wdechu;  zapewnia stałe , określone ciśnienie umożliwiając ćwiczenie siły i wytrzymałości mięśni oddechowych niezależnie od szybkości oddychania przez chorego.
Posiada jednokierunkowy zawór niezależny od przepływu  oraz regulowane ustawienia wartości ciśnienia w cm H2O skokowo lub płynnie</t>
  </si>
  <si>
    <t>Regulacja ustawienia wartości ciśnienia w cm H2O płynnie - 20 pkt.  Regulacja skokowo - 0 pkt.</t>
  </si>
  <si>
    <t>Maska krtaniowa, jednorazowa , bez lateksu, rozmiar kodowany kolorem, balonik kontrolny umożliwiający identyfikację rozmiaru rurki, z widocznymi znacznikami głębokości.</t>
  </si>
  <si>
    <t>Zestaw do odsysania pola operacyjnego - ortopedyczny PACO-FLOW, rozmiar CH30, średnica zewnętrzna 10,1mm, śr. wewnętrzna 6,4mm, składający się z końcówki o długości min. 22-23 cm, średnica zewnętrzna końcówki 8,1mm, wewnętrzna 5,7mm,  ergonomiczna rączka z wymiennym filtrem, średnica filtra 1,6cm, dodatkowy filtr wymienny i dren o długości w zakresie 250-270cm, opakowanie podwójne (folia/papier).</t>
  </si>
  <si>
    <t>Wymienne końcówki do zestawu do odsysania pola operacyjnego. Ergonomiczny uchwyt zapewniający kontrolę użytkowania, krzyżowa perforacja filtra zatrzymująca fragmenty kości, cement i skrzepy krwii. Końcówka posiadająca 4 otwory boczne. CH25 mm, średnica wewnętrzna 5,7mm, zewnętrzna 8,1mm, długość koścówki 22-24 cm. Końcówki kompatybilne z zestawami do odsysania pola operacyjnego - ortopedycznego Paco-Flow</t>
  </si>
  <si>
    <t>Pakiet 38</t>
  </si>
  <si>
    <t>1 szt</t>
  </si>
  <si>
    <t>Długość cewnika 100 cm - 20 pkt.   Poniżej 100 cm - 0 pkt.</t>
  </si>
  <si>
    <t>Koszula dla położnic wykonana z włókniny SMS o gramaturze max 35 g/m2, z krótkim rekawem w kolorze niebieskim, wycięciem przy szyji w Y umożliwiajace karmienie z wiązanie na toczki, wiazana w pasie w rozmiarach M (obwód w pasie 142 cm) , S (obwód w pasie 136 cm) długość 110 cm . Ilości w poszczególnych rozmiarach wg bieżacego zapotrzebowania Zamawiającego</t>
  </si>
  <si>
    <t>Koszula pacjenta wykonana z chłonnej, miękiej przyjemnej w dotyku włókniny Spunlace 45g/m2 lub równoważne w kolorze białym, wkłdana przez głowę z krótkim rękawem, wymiary ok..80 cm x 90 cm</t>
  </si>
  <si>
    <r>
      <t xml:space="preserve">Zestaw do ciągłych znieczuleń zewnątrzoponowych zawierający: cewnik wykonany z poliamidu dł. w zakresie 80-100 cm, czytelne znaczniki długości, całkowicie wtopione w materiał cwnika, tulejka założona na cewnik, łącznik do cewnika, igła zewnątrzoponowa ze szlifem Touchy, rozm. </t>
    </r>
    <r>
      <rPr>
        <sz val="9"/>
        <rFont val="Arial"/>
        <family val="2"/>
        <charset val="238"/>
      </rPr>
      <t xml:space="preserve">G18 x 3 1/4" 1,3 x 80 mm, płaski filtr 0,2 </t>
    </r>
    <r>
      <rPr>
        <sz val="9"/>
        <rFont val="Calibri"/>
        <family val="2"/>
        <charset val="238"/>
      </rPr>
      <t>µ</t>
    </r>
    <r>
      <rPr>
        <sz val="9"/>
        <rFont val="Arial"/>
        <family val="2"/>
        <charset val="238"/>
      </rPr>
      <t>m, objetość wypełnienia 0,45 ml, wytrzymałość ciśnieniowa do 7 bar</t>
    </r>
  </si>
  <si>
    <t xml:space="preserve">Zestaw do oddychania ogrzewanym powietrzem dla dorosłych i dzieci o wadze powyżej 22 kg, z samonapełniającą się komorą MR290.
Układ oddechowy jednorazowego użytku do  terapii tlenowej wysokim przepływem gazów o długości 175 cm, posiadający spiralną grzałkę w drenie oraz zintegrowany ruchomy klips do mocowania układu.
Przepływ gazów w zakresie 10 – 60 L/min. 
Zakończenie układu o kształcie zapewniającym prawidłowe podłączenie do kaniul nosowych serii OPT 842, 844, 846 i interfejsu do tracheostomii OPT  kompatybilny do nawilżacza opisanego w poz. nr 1. 
Zestaw zawierający adapter z komorą z automatycznym pobieraniem wody i posiadającą dwa pływaki zabezpieczające przed przedostaniem się wody do układu oddechowego. Układ wraz z adapterem i komorą tworzy komplet tzn. znajduje się w jednym opakowaniu.
</t>
  </si>
  <si>
    <t xml:space="preserve">Kaniula donosowa dla dorosłych (S, M, L ) i dzieci powyżej 22 kg (S, M)
Przeznaczone do współpracy z układem oddechowym opisanym w poz. nr 2
</t>
  </si>
  <si>
    <t>Interfejs do tracheostomii przeznaczony do współpracy z układem oddechowym opisanym w poz. nr 2</t>
  </si>
  <si>
    <t xml:space="preserve">Nawilżacz z generatorem wysokich przepływów typu Airvo II lub równoważny, który dostarcza ogrzane i nawilżone gazy oddechowe pacjentom samoczynnie oddychającym, poprzez różnorodne interfejsy nosowe, tracheostomijne i maski. 
Precyzyjne i wygodne dostarczanie tlenu od 21 do 95 %.  3 zakresy ustawienia temperatury: 31, 34, 37 stop. C
Zróżnicowane interfejsy z serii OPTIFLOW dla górnych dróg oddechowych oraz tracheostomii
zakresy przepływów:  10-60 l/min lub 10-100 l/min                                    
</t>
  </si>
  <si>
    <t>Zakres przepływów gazów  10-60 l/min - 20 pkt.      Zakres przepływu powyżej 10-60 l/min - 0 pkt.</t>
  </si>
  <si>
    <t>Kryterium jakościowe / Proszę podać</t>
  </si>
  <si>
    <t>Załącznik nr 5 do SIWZ</t>
  </si>
  <si>
    <t>Opis wymagań  minimalnych i ilość przewidywanego zużycia w okresie 12 miesięcy</t>
  </si>
  <si>
    <t xml:space="preserve">Nożyczki do episiotomi 
Braun-Stadler 14,5 cm lub równoważne, sterylne jednorazowe narzędzia chirurgiczne wykonane ze stali. Symbol graficzny - do jednorazowego użycia, zgodnie z normą EN 980 umieszczony w sposób trwały na obu stronach narzędzia. Wyr ób zgodny z Dyrektywą UE 93/42/EWG. Wyrób medyczny klasa I reguła 6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</si>
</sst>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zł&quot;_-;\-* #,##0.00\ &quot;zł&quot;_-;_-* &quot;-&quot;??\ &quot;zł&quot;_-;_-@_-"/>
    <numFmt numFmtId="43" formatCode="_-* #,##0.00\ _z_ł_-;\-* #,##0.00\ _z_ł_-;_-* &quot;-&quot;??\ _z_ł_-;_-@_-"/>
    <numFmt numFmtId="164" formatCode="#,##0.00_ ;[Red]\-#,##0.00,"/>
    <numFmt numFmtId="165" formatCode="#,##0_ ;[Red]\-#,##0,"/>
    <numFmt numFmtId="166" formatCode="#,###.00"/>
  </numFmts>
  <fonts count="28" x14ac:knownFonts="1">
    <font>
      <sz val="10"/>
      <name val="Arial"/>
      <family val="2"/>
      <charset val="238"/>
    </font>
    <font>
      <sz val="11"/>
      <color theme="1"/>
      <name val="Calibri"/>
      <family val="2"/>
      <charset val="238"/>
      <scheme val="minor"/>
    </font>
    <font>
      <sz val="10"/>
      <name val="Arial"/>
      <family val="2"/>
      <charset val="238"/>
    </font>
    <font>
      <sz val="10"/>
      <name val="Arial"/>
      <family val="2"/>
    </font>
    <font>
      <b/>
      <sz val="10"/>
      <name val="Arial"/>
      <family val="2"/>
    </font>
    <font>
      <sz val="8"/>
      <name val="Arial"/>
      <family val="2"/>
    </font>
    <font>
      <b/>
      <sz val="8"/>
      <name val="Arial"/>
      <family val="2"/>
    </font>
    <font>
      <sz val="9"/>
      <name val="Arial"/>
      <family val="2"/>
    </font>
    <font>
      <b/>
      <sz val="9"/>
      <name val="Arial"/>
      <family val="2"/>
    </font>
    <font>
      <i/>
      <sz val="8"/>
      <name val="Arial"/>
      <family val="2"/>
    </font>
    <font>
      <sz val="9"/>
      <name val="Arial"/>
      <family val="2"/>
      <charset val="238"/>
    </font>
    <font>
      <b/>
      <sz val="9"/>
      <name val="Arial"/>
      <family val="2"/>
      <charset val="238"/>
    </font>
    <font>
      <b/>
      <sz val="10"/>
      <name val="Arial"/>
      <family val="2"/>
      <charset val="238"/>
    </font>
    <font>
      <sz val="8"/>
      <color rgb="FFFF0000"/>
      <name val="Arial"/>
      <family val="2"/>
    </font>
    <font>
      <b/>
      <sz val="8"/>
      <color rgb="FFFF0000"/>
      <name val="Arial"/>
      <family val="2"/>
    </font>
    <font>
      <sz val="9"/>
      <color rgb="FFFF0000"/>
      <name val="Arial"/>
      <family val="2"/>
    </font>
    <font>
      <sz val="10"/>
      <name val="Arial CE"/>
      <charset val="238"/>
    </font>
    <font>
      <sz val="9"/>
      <color rgb="FFFF0000"/>
      <name val="Arial"/>
      <family val="2"/>
      <charset val="238"/>
    </font>
    <font>
      <b/>
      <sz val="10"/>
      <color indexed="10"/>
      <name val="Arial"/>
      <family val="2"/>
      <charset val="238"/>
    </font>
    <font>
      <sz val="10"/>
      <color rgb="FFFF0000"/>
      <name val="Arial"/>
      <family val="2"/>
    </font>
    <font>
      <b/>
      <sz val="10"/>
      <color rgb="FFFF0000"/>
      <name val="Arial"/>
      <family val="2"/>
      <charset val="238"/>
    </font>
    <font>
      <b/>
      <sz val="8"/>
      <color rgb="FFFF0000"/>
      <name val="Arial"/>
      <family val="2"/>
      <charset val="238"/>
    </font>
    <font>
      <b/>
      <sz val="9"/>
      <color rgb="FFFF0000"/>
      <name val="Arial"/>
      <family val="2"/>
      <charset val="238"/>
    </font>
    <font>
      <i/>
      <sz val="9"/>
      <name val="Arial"/>
      <family val="2"/>
    </font>
    <font>
      <b/>
      <sz val="9"/>
      <color indexed="10"/>
      <name val="Arial"/>
      <family val="2"/>
      <charset val="238"/>
    </font>
    <font>
      <u/>
      <sz val="9"/>
      <name val="Arial"/>
      <family val="2"/>
    </font>
    <font>
      <sz val="12"/>
      <color theme="1"/>
      <name val="Calibri"/>
      <family val="2"/>
      <charset val="238"/>
      <scheme val="minor"/>
    </font>
    <font>
      <sz val="9"/>
      <name val="Calibri"/>
      <family val="2"/>
      <charset val="238"/>
    </font>
  </fonts>
  <fills count="5">
    <fill>
      <patternFill patternType="none"/>
    </fill>
    <fill>
      <patternFill patternType="gray125"/>
    </fill>
    <fill>
      <patternFill patternType="solid">
        <fgColor indexed="42"/>
        <bgColor indexed="27"/>
      </patternFill>
    </fill>
    <fill>
      <patternFill patternType="solid">
        <fgColor indexed="42"/>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thin">
        <color indexed="64"/>
      </left>
      <right style="thin">
        <color indexed="64"/>
      </right>
      <top style="thin">
        <color indexed="64"/>
      </top>
      <bottom/>
      <diagonal/>
    </border>
    <border>
      <left/>
      <right/>
      <top/>
      <bottom style="thin">
        <color indexed="8"/>
      </bottom>
      <diagonal/>
    </border>
    <border>
      <left/>
      <right style="thin">
        <color indexed="8"/>
      </right>
      <top style="thin">
        <color indexed="8"/>
      </top>
      <bottom/>
      <diagonal/>
    </border>
    <border>
      <left/>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bottom style="thin">
        <color indexed="64"/>
      </bottom>
      <diagonal/>
    </border>
  </borders>
  <cellStyleXfs count="12">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16" fillId="0" borderId="0"/>
    <xf numFmtId="0" fontId="2" fillId="0" borderId="0"/>
    <xf numFmtId="0" fontId="1" fillId="0" borderId="0"/>
    <xf numFmtId="0" fontId="26" fillId="0" borderId="0"/>
    <xf numFmtId="0" fontId="16" fillId="0" borderId="0"/>
    <xf numFmtId="0" fontId="16" fillId="0" borderId="0"/>
  </cellStyleXfs>
  <cellXfs count="370">
    <xf numFmtId="0" fontId="0" fillId="0" borderId="0" xfId="0"/>
    <xf numFmtId="0" fontId="3" fillId="0" borderId="0" xfId="0" applyFont="1"/>
    <xf numFmtId="4" fontId="3" fillId="0" borderId="0" xfId="0" applyNumberFormat="1" applyFont="1"/>
    <xf numFmtId="0" fontId="3" fillId="0" borderId="0" xfId="0" applyFont="1" applyAlignment="1">
      <alignment wrapText="1"/>
    </xf>
    <xf numFmtId="0" fontId="4" fillId="0" borderId="0" xfId="0" applyFont="1" applyBorder="1"/>
    <xf numFmtId="0" fontId="5" fillId="0" borderId="0" xfId="0" applyFont="1" applyFill="1" applyBorder="1"/>
    <xf numFmtId="4" fontId="5" fillId="0" borderId="0" xfId="0" applyNumberFormat="1" applyFont="1" applyFill="1" applyBorder="1" applyAlignment="1" applyProtection="1">
      <alignment vertical="center" wrapText="1"/>
    </xf>
    <xf numFmtId="4" fontId="5" fillId="0" borderId="0" xfId="0" applyNumberFormat="1" applyFont="1" applyFill="1" applyBorder="1"/>
    <xf numFmtId="4" fontId="5" fillId="0" borderId="0" xfId="1" applyNumberFormat="1" applyFont="1" applyFill="1" applyBorder="1" applyAlignment="1" applyProtection="1"/>
    <xf numFmtId="0" fontId="7" fillId="0" borderId="0" xfId="0" applyFont="1" applyFill="1" applyBorder="1" applyAlignment="1">
      <alignment wrapText="1"/>
    </xf>
    <xf numFmtId="0" fontId="7" fillId="0" borderId="0" xfId="0" applyFont="1" applyFill="1" applyBorder="1"/>
    <xf numFmtId="0" fontId="7" fillId="0" borderId="1" xfId="0" applyFont="1" applyFill="1" applyBorder="1" applyAlignment="1">
      <alignment vertical="center"/>
    </xf>
    <xf numFmtId="0" fontId="7" fillId="0" borderId="2" xfId="4" applyFont="1" applyFill="1" applyBorder="1" applyAlignment="1">
      <alignment vertical="center" wrapText="1"/>
    </xf>
    <xf numFmtId="0" fontId="9" fillId="0" borderId="1" xfId="0" applyFont="1" applyFill="1" applyBorder="1" applyAlignment="1">
      <alignment vertical="center" wrapText="1"/>
    </xf>
    <xf numFmtId="0" fontId="7" fillId="0" borderId="3" xfId="0" applyFont="1" applyFill="1" applyBorder="1" applyAlignment="1">
      <alignment horizontal="center" vertical="center"/>
    </xf>
    <xf numFmtId="9" fontId="7" fillId="0" borderId="1" xfId="0" applyNumberFormat="1" applyFont="1" applyFill="1" applyBorder="1" applyAlignment="1">
      <alignment horizontal="center" vertical="center"/>
    </xf>
    <xf numFmtId="4" fontId="7" fillId="0" borderId="1" xfId="1" applyNumberFormat="1" applyFont="1" applyFill="1" applyBorder="1" applyAlignment="1" applyProtection="1">
      <alignment horizontal="center" vertical="center"/>
    </xf>
    <xf numFmtId="4" fontId="7" fillId="0" borderId="1" xfId="0" applyNumberFormat="1" applyFont="1" applyFill="1" applyBorder="1" applyAlignment="1">
      <alignment horizontal="center" vertical="center"/>
    </xf>
    <xf numFmtId="0" fontId="7" fillId="0" borderId="1" xfId="0" applyFont="1" applyFill="1" applyBorder="1" applyAlignment="1">
      <alignment wrapText="1"/>
    </xf>
    <xf numFmtId="9" fontId="7" fillId="0" borderId="6" xfId="0" applyNumberFormat="1" applyFont="1" applyFill="1" applyBorder="1" applyAlignment="1">
      <alignment horizontal="center" vertical="center"/>
    </xf>
    <xf numFmtId="0" fontId="7" fillId="0" borderId="1" xfId="4" applyFont="1" applyFill="1" applyBorder="1" applyAlignment="1">
      <alignment vertical="center" wrapText="1"/>
    </xf>
    <xf numFmtId="0" fontId="7" fillId="0" borderId="1" xfId="0" applyFont="1" applyFill="1" applyBorder="1" applyAlignment="1">
      <alignment horizontal="center" vertical="center"/>
    </xf>
    <xf numFmtId="0" fontId="5" fillId="0" borderId="0" xfId="0" applyFont="1" applyFill="1" applyBorder="1" applyAlignment="1">
      <alignment wrapText="1"/>
    </xf>
    <xf numFmtId="4" fontId="4" fillId="0" borderId="8" xfId="0" applyNumberFormat="1" applyFont="1" applyFill="1" applyBorder="1" applyAlignment="1" applyProtection="1">
      <alignment horizontal="center" vertical="center" wrapText="1"/>
    </xf>
    <xf numFmtId="4" fontId="4" fillId="0" borderId="1" xfId="1" applyNumberFormat="1" applyFont="1" applyFill="1" applyBorder="1" applyAlignment="1" applyProtection="1">
      <alignment horizontal="center"/>
    </xf>
    <xf numFmtId="4" fontId="4" fillId="0" borderId="1" xfId="0" applyNumberFormat="1" applyFont="1" applyFill="1" applyBorder="1" applyAlignment="1">
      <alignment horizontal="center"/>
    </xf>
    <xf numFmtId="0" fontId="10" fillId="0" borderId="1" xfId="0" applyFont="1" applyBorder="1" applyAlignment="1">
      <alignment vertical="center" wrapText="1"/>
    </xf>
    <xf numFmtId="0" fontId="10" fillId="0" borderId="1" xfId="0" applyFont="1" applyFill="1" applyBorder="1" applyAlignment="1">
      <alignment vertical="center" wrapText="1"/>
    </xf>
    <xf numFmtId="0" fontId="3" fillId="0" borderId="0" xfId="0" applyFont="1" applyFill="1" applyBorder="1"/>
    <xf numFmtId="4" fontId="12" fillId="0" borderId="1" xfId="1" applyNumberFormat="1" applyFont="1" applyFill="1" applyBorder="1" applyAlignment="1" applyProtection="1">
      <alignment horizontal="center" vertical="center"/>
    </xf>
    <xf numFmtId="4" fontId="12" fillId="0" borderId="1" xfId="0" applyNumberFormat="1" applyFont="1" applyFill="1" applyBorder="1" applyAlignment="1">
      <alignment horizontal="center" vertical="center"/>
    </xf>
    <xf numFmtId="4" fontId="6" fillId="0" borderId="0" xfId="0" applyNumberFormat="1" applyFont="1" applyFill="1" applyBorder="1" applyAlignment="1" applyProtection="1">
      <alignment horizontal="center" vertical="center" wrapText="1"/>
    </xf>
    <xf numFmtId="4" fontId="6" fillId="0" borderId="0" xfId="1" applyNumberFormat="1" applyFont="1" applyFill="1" applyBorder="1" applyAlignment="1" applyProtection="1">
      <alignment horizontal="center"/>
    </xf>
    <xf numFmtId="4" fontId="6" fillId="0" borderId="0" xfId="0" applyNumberFormat="1" applyFont="1" applyFill="1" applyBorder="1" applyAlignment="1">
      <alignment horizontal="center"/>
    </xf>
    <xf numFmtId="0" fontId="3" fillId="0" borderId="0" xfId="0" applyFont="1" applyBorder="1" applyAlignment="1">
      <alignment wrapText="1"/>
    </xf>
    <xf numFmtId="0" fontId="5" fillId="0" borderId="0" xfId="0" applyFont="1" applyFill="1" applyBorder="1" applyAlignment="1">
      <alignment horizontal="center" vertical="center" wrapText="1"/>
    </xf>
    <xf numFmtId="0" fontId="7" fillId="0" borderId="0" xfId="0" applyFont="1" applyAlignment="1">
      <alignment vertical="center"/>
    </xf>
    <xf numFmtId="4" fontId="4" fillId="0" borderId="0" xfId="0" applyNumberFormat="1" applyFont="1" applyFill="1" applyBorder="1" applyAlignment="1" applyProtection="1">
      <alignment horizontal="center" vertical="center" wrapText="1"/>
    </xf>
    <xf numFmtId="4" fontId="4" fillId="0" borderId="1" xfId="1" applyNumberFormat="1" applyFont="1" applyFill="1" applyBorder="1" applyAlignment="1" applyProtection="1">
      <alignment horizontal="center" vertical="center"/>
    </xf>
    <xf numFmtId="4" fontId="4" fillId="0" borderId="1" xfId="0" applyNumberFormat="1" applyFont="1" applyFill="1" applyBorder="1" applyAlignment="1">
      <alignment horizontal="center" vertical="center"/>
    </xf>
    <xf numFmtId="0" fontId="7" fillId="0" borderId="2" xfId="0" applyFont="1" applyFill="1" applyBorder="1"/>
    <xf numFmtId="0" fontId="7" fillId="0" borderId="1" xfId="4" applyFont="1" applyFill="1" applyBorder="1" applyAlignment="1">
      <alignment horizontal="left" vertical="center" wrapText="1"/>
    </xf>
    <xf numFmtId="9" fontId="7" fillId="0" borderId="2" xfId="0" applyNumberFormat="1" applyFont="1" applyFill="1" applyBorder="1" applyAlignment="1">
      <alignment horizontal="center" vertical="center"/>
    </xf>
    <xf numFmtId="0" fontId="7" fillId="0" borderId="3" xfId="0" applyFont="1" applyFill="1" applyBorder="1" applyAlignment="1">
      <alignment wrapText="1"/>
    </xf>
    <xf numFmtId="0" fontId="7" fillId="0" borderId="1" xfId="0" applyFont="1" applyFill="1" applyBorder="1" applyAlignment="1">
      <alignment horizontal="center" vertical="center" wrapText="1"/>
    </xf>
    <xf numFmtId="0" fontId="7" fillId="0" borderId="2" xfId="0" applyFont="1" applyFill="1" applyBorder="1" applyAlignment="1">
      <alignment vertical="center" wrapText="1"/>
    </xf>
    <xf numFmtId="0" fontId="7" fillId="0" borderId="3" xfId="4" applyFont="1" applyFill="1" applyBorder="1" applyAlignment="1">
      <alignment horizontal="center" vertical="center" wrapText="1"/>
    </xf>
    <xf numFmtId="9" fontId="7" fillId="0" borderId="1" xfId="3" applyFont="1" applyFill="1" applyBorder="1" applyAlignment="1">
      <alignment horizontal="center" vertical="center" wrapText="1"/>
    </xf>
    <xf numFmtId="0" fontId="7" fillId="0" borderId="1" xfId="4" applyFont="1" applyFill="1" applyBorder="1" applyAlignment="1">
      <alignment horizontal="center" vertical="center" wrapText="1"/>
    </xf>
    <xf numFmtId="0" fontId="7" fillId="0" borderId="0" xfId="0" applyFont="1"/>
    <xf numFmtId="0" fontId="7" fillId="0" borderId="0" xfId="0" applyFont="1" applyBorder="1"/>
    <xf numFmtId="0" fontId="7" fillId="0" borderId="1" xfId="0" applyFont="1" applyBorder="1" applyAlignment="1">
      <alignment wrapText="1"/>
    </xf>
    <xf numFmtId="0" fontId="3" fillId="0" borderId="0" xfId="0" applyFont="1" applyBorder="1"/>
    <xf numFmtId="0" fontId="7" fillId="0" borderId="1" xfId="0" applyFont="1" applyFill="1" applyBorder="1"/>
    <xf numFmtId="0" fontId="7" fillId="0" borderId="1" xfId="0" applyFont="1" applyFill="1" applyBorder="1" applyAlignment="1">
      <alignment vertical="center" wrapText="1"/>
    </xf>
    <xf numFmtId="4" fontId="6" fillId="0" borderId="8" xfId="0" applyNumberFormat="1" applyFont="1" applyFill="1" applyBorder="1" applyAlignment="1" applyProtection="1">
      <alignment horizontal="center" vertical="center" wrapText="1"/>
    </xf>
    <xf numFmtId="0" fontId="3" fillId="0" borderId="0" xfId="0" applyFont="1" applyFill="1" applyBorder="1" applyAlignment="1">
      <alignment wrapText="1"/>
    </xf>
    <xf numFmtId="0" fontId="7" fillId="0" borderId="1" xfId="0" applyFont="1" applyBorder="1" applyAlignment="1">
      <alignment vertical="center"/>
    </xf>
    <xf numFmtId="0" fontId="3" fillId="0" borderId="8" xfId="0" applyFont="1" applyBorder="1"/>
    <xf numFmtId="9" fontId="3" fillId="0" borderId="8" xfId="0" applyNumberFormat="1" applyFont="1" applyBorder="1"/>
    <xf numFmtId="4" fontId="4" fillId="0" borderId="1" xfId="1" applyNumberFormat="1" applyFont="1" applyFill="1" applyBorder="1" applyAlignment="1" applyProtection="1">
      <alignment vertical="center"/>
    </xf>
    <xf numFmtId="4" fontId="3" fillId="0" borderId="0" xfId="0" applyNumberFormat="1" applyFont="1" applyBorder="1"/>
    <xf numFmtId="0" fontId="3" fillId="0" borderId="11" xfId="0" applyFont="1" applyBorder="1"/>
    <xf numFmtId="0" fontId="3" fillId="0" borderId="12" xfId="0" applyFont="1" applyBorder="1"/>
    <xf numFmtId="4" fontId="3" fillId="0" borderId="12" xfId="0" applyNumberFormat="1" applyFont="1" applyBorder="1"/>
    <xf numFmtId="0" fontId="3" fillId="0" borderId="1" xfId="0" applyFont="1" applyBorder="1"/>
    <xf numFmtId="4" fontId="3" fillId="0" borderId="8" xfId="0" applyNumberFormat="1" applyFont="1" applyBorder="1"/>
    <xf numFmtId="0" fontId="5" fillId="0" borderId="0" xfId="0" applyFont="1" applyFill="1" applyBorder="1" applyAlignment="1">
      <alignment vertical="center" wrapText="1"/>
    </xf>
    <xf numFmtId="0" fontId="5" fillId="0" borderId="0" xfId="0" applyFont="1" applyFill="1" applyBorder="1" applyAlignment="1">
      <alignment horizontal="center" vertical="center"/>
    </xf>
    <xf numFmtId="165" fontId="6" fillId="0" borderId="1" xfId="0" applyNumberFormat="1" applyFont="1" applyFill="1" applyBorder="1" applyAlignment="1">
      <alignment vertical="center"/>
    </xf>
    <xf numFmtId="0" fontId="5" fillId="0" borderId="0" xfId="0" applyFont="1" applyFill="1" applyBorder="1" applyAlignment="1">
      <alignment vertical="center"/>
    </xf>
    <xf numFmtId="0" fontId="5" fillId="0" borderId="0" xfId="4" applyFont="1" applyFill="1" applyBorder="1" applyAlignment="1">
      <alignment horizontal="left" vertical="center" wrapText="1"/>
    </xf>
    <xf numFmtId="0" fontId="5" fillId="0" borderId="0" xfId="4" applyFont="1" applyFill="1" applyBorder="1" applyAlignment="1">
      <alignment horizontal="center" vertical="center"/>
    </xf>
    <xf numFmtId="0" fontId="5" fillId="0" borderId="0" xfId="0" applyFont="1" applyFill="1" applyBorder="1" applyAlignment="1">
      <alignment horizontal="center" wrapText="1"/>
    </xf>
    <xf numFmtId="0" fontId="7" fillId="0" borderId="1" xfId="4" applyFont="1" applyFill="1" applyBorder="1" applyAlignment="1">
      <alignment wrapText="1"/>
    </xf>
    <xf numFmtId="0" fontId="5" fillId="0" borderId="0" xfId="4" applyFont="1" applyFill="1" applyBorder="1" applyAlignment="1">
      <alignment horizontal="center" vertical="center" wrapText="1"/>
    </xf>
    <xf numFmtId="0" fontId="5" fillId="0" borderId="1" xfId="0" applyFont="1" applyFill="1" applyBorder="1" applyAlignment="1">
      <alignment horizontal="center" vertical="center"/>
    </xf>
    <xf numFmtId="0" fontId="13" fillId="0" borderId="0" xfId="0" applyFont="1" applyFill="1" applyBorder="1"/>
    <xf numFmtId="0" fontId="13" fillId="0" borderId="0" xfId="0" applyFont="1" applyFill="1" applyBorder="1" applyAlignment="1">
      <alignment horizontal="center"/>
    </xf>
    <xf numFmtId="4" fontId="14" fillId="0" borderId="0" xfId="0" applyNumberFormat="1" applyFont="1" applyFill="1" applyBorder="1" applyAlignment="1" applyProtection="1">
      <alignment horizontal="center" vertical="center" wrapText="1"/>
    </xf>
    <xf numFmtId="4" fontId="14" fillId="0" borderId="0" xfId="1" applyNumberFormat="1" applyFont="1" applyFill="1" applyBorder="1" applyAlignment="1" applyProtection="1">
      <alignment horizontal="center"/>
    </xf>
    <xf numFmtId="4" fontId="14" fillId="0" borderId="0" xfId="0" applyNumberFormat="1" applyFont="1" applyFill="1" applyBorder="1" applyAlignment="1">
      <alignment horizontal="center"/>
    </xf>
    <xf numFmtId="0" fontId="15" fillId="0" borderId="0" xfId="0" applyFont="1" applyFill="1" applyBorder="1" applyAlignment="1">
      <alignment wrapText="1"/>
    </xf>
    <xf numFmtId="0" fontId="6" fillId="0" borderId="0" xfId="0" applyFont="1" applyFill="1" applyBorder="1" applyAlignment="1">
      <alignment horizontal="left" vertical="center"/>
    </xf>
    <xf numFmtId="0" fontId="6" fillId="0" borderId="0" xfId="0" applyFont="1" applyFill="1" applyBorder="1" applyAlignment="1">
      <alignment horizontal="center" vertical="center"/>
    </xf>
    <xf numFmtId="9" fontId="5" fillId="0" borderId="0" xfId="0" applyNumberFormat="1" applyFont="1" applyFill="1" applyBorder="1" applyAlignment="1">
      <alignment horizontal="center" vertical="center"/>
    </xf>
    <xf numFmtId="4" fontId="5" fillId="0" borderId="0" xfId="1" applyNumberFormat="1" applyFont="1" applyFill="1" applyBorder="1" applyAlignment="1" applyProtection="1">
      <alignment vertical="center"/>
    </xf>
    <xf numFmtId="4" fontId="5" fillId="0" borderId="0" xfId="0" applyNumberFormat="1" applyFont="1" applyFill="1" applyBorder="1" applyAlignment="1">
      <alignment vertical="center"/>
    </xf>
    <xf numFmtId="0" fontId="3" fillId="0" borderId="0" xfId="0" applyFont="1" applyFill="1" applyBorder="1" applyAlignment="1">
      <alignment vertical="center" wrapText="1"/>
    </xf>
    <xf numFmtId="0" fontId="7" fillId="0" borderId="0" xfId="0" applyFont="1" applyFill="1" applyBorder="1" applyAlignment="1">
      <alignment vertical="center"/>
    </xf>
    <xf numFmtId="3" fontId="7" fillId="0" borderId="1" xfId="0" applyNumberFormat="1" applyFont="1" applyFill="1" applyBorder="1" applyAlignment="1" applyProtection="1">
      <alignment wrapText="1"/>
    </xf>
    <xf numFmtId="0" fontId="2" fillId="0" borderId="0" xfId="0" applyFont="1"/>
    <xf numFmtId="0" fontId="7" fillId="0" borderId="0" xfId="0" applyFont="1" applyFill="1" applyBorder="1" applyAlignment="1">
      <alignment vertical="center" wrapText="1"/>
    </xf>
    <xf numFmtId="0" fontId="7" fillId="0" borderId="0" xfId="0" applyFont="1" applyFill="1" applyBorder="1" applyAlignment="1">
      <alignment horizontal="center" vertical="center" wrapText="1"/>
    </xf>
    <xf numFmtId="4" fontId="5" fillId="0" borderId="0" xfId="0" applyNumberFormat="1" applyFont="1" applyFill="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vertical="center" wrapText="1"/>
    </xf>
    <xf numFmtId="4" fontId="18" fillId="0" borderId="0" xfId="0" applyNumberFormat="1" applyFont="1"/>
    <xf numFmtId="0" fontId="18" fillId="0" borderId="0" xfId="0" applyFont="1"/>
    <xf numFmtId="0" fontId="7" fillId="0" borderId="0" xfId="0" applyFont="1" applyBorder="1" applyAlignment="1">
      <alignment wrapText="1"/>
    </xf>
    <xf numFmtId="0" fontId="7" fillId="0" borderId="5" xfId="0" applyFont="1" applyBorder="1" applyAlignment="1">
      <alignment vertical="center" wrapText="1"/>
    </xf>
    <xf numFmtId="4" fontId="11" fillId="0" borderId="0" xfId="0" applyNumberFormat="1" applyFont="1" applyFill="1" applyBorder="1" applyAlignment="1">
      <alignment horizontal="center" vertical="center"/>
    </xf>
    <xf numFmtId="0" fontId="8" fillId="0" borderId="0" xfId="0" applyFont="1" applyAlignment="1">
      <alignment wrapText="1"/>
    </xf>
    <xf numFmtId="4" fontId="11" fillId="0" borderId="0" xfId="0" applyNumberFormat="1" applyFont="1" applyFill="1" applyBorder="1" applyAlignment="1" applyProtection="1">
      <alignment horizontal="center" vertical="center" wrapText="1"/>
    </xf>
    <xf numFmtId="0" fontId="10" fillId="0" borderId="0" xfId="0" applyFont="1"/>
    <xf numFmtId="4" fontId="11" fillId="0" borderId="0" xfId="0" applyNumberFormat="1" applyFont="1"/>
    <xf numFmtId="4" fontId="4" fillId="0" borderId="0" xfId="0" applyNumberFormat="1" applyFont="1" applyFill="1" applyBorder="1" applyAlignment="1">
      <alignment horizontal="center" vertical="center"/>
    </xf>
    <xf numFmtId="0" fontId="3" fillId="0" borderId="1" xfId="0" applyFont="1" applyBorder="1" applyAlignment="1">
      <alignment vertical="center"/>
    </xf>
    <xf numFmtId="0" fontId="19" fillId="0" borderId="0" xfId="0" applyFont="1"/>
    <xf numFmtId="0" fontId="15" fillId="0" borderId="0" xfId="0" applyFont="1" applyBorder="1"/>
    <xf numFmtId="4" fontId="12" fillId="0" borderId="0" xfId="1" applyNumberFormat="1" applyFont="1" applyFill="1" applyBorder="1" applyAlignment="1" applyProtection="1">
      <alignment horizontal="center" vertical="center"/>
    </xf>
    <xf numFmtId="4" fontId="12" fillId="0" borderId="0" xfId="0" applyNumberFormat="1" applyFont="1" applyFill="1" applyBorder="1" applyAlignment="1">
      <alignment horizontal="center" vertical="center"/>
    </xf>
    <xf numFmtId="4" fontId="7" fillId="0" borderId="0" xfId="1" applyNumberFormat="1" applyFont="1" applyFill="1" applyBorder="1" applyAlignment="1" applyProtection="1">
      <alignment horizontal="center" vertical="center"/>
    </xf>
    <xf numFmtId="4" fontId="7" fillId="0" borderId="0" xfId="0" applyNumberFormat="1" applyFont="1" applyFill="1" applyBorder="1" applyAlignment="1">
      <alignment horizontal="center" vertical="center"/>
    </xf>
    <xf numFmtId="4" fontId="4" fillId="0" borderId="0" xfId="1" applyNumberFormat="1" applyFont="1" applyFill="1" applyBorder="1" applyAlignment="1" applyProtection="1">
      <alignment horizontal="center" vertical="center"/>
    </xf>
    <xf numFmtId="0" fontId="7" fillId="0" borderId="0" xfId="0" applyFont="1" applyBorder="1" applyAlignment="1">
      <alignment horizontal="center" vertical="center"/>
    </xf>
    <xf numFmtId="0" fontId="3" fillId="0" borderId="17" xfId="0" applyFont="1" applyBorder="1" applyAlignment="1">
      <alignment wrapText="1"/>
    </xf>
    <xf numFmtId="166" fontId="3" fillId="0" borderId="1" xfId="1" applyNumberFormat="1" applyFont="1" applyFill="1" applyBorder="1" applyAlignment="1" applyProtection="1">
      <alignment vertical="center"/>
    </xf>
    <xf numFmtId="0" fontId="10" fillId="0" borderId="0" xfId="0" applyFont="1" applyBorder="1" applyAlignment="1">
      <alignment vertical="center" wrapText="1"/>
    </xf>
    <xf numFmtId="4" fontId="19" fillId="0" borderId="0" xfId="0" applyNumberFormat="1" applyFont="1"/>
    <xf numFmtId="0" fontId="13" fillId="0" borderId="0" xfId="4" applyFont="1" applyFill="1" applyBorder="1" applyAlignment="1">
      <alignment wrapText="1"/>
    </xf>
    <xf numFmtId="4" fontId="13" fillId="0" borderId="0" xfId="0" applyNumberFormat="1" applyFont="1" applyFill="1" applyBorder="1" applyAlignment="1" applyProtection="1">
      <alignment vertical="center" wrapText="1"/>
    </xf>
    <xf numFmtId="0" fontId="14" fillId="0" borderId="0" xfId="0" applyFont="1" applyFill="1" applyBorder="1" applyAlignment="1">
      <alignment wrapText="1"/>
    </xf>
    <xf numFmtId="0" fontId="17" fillId="0" borderId="0" xfId="0" applyFont="1" applyAlignment="1">
      <alignment vertical="center"/>
    </xf>
    <xf numFmtId="4" fontId="20" fillId="0" borderId="0" xfId="0" applyNumberFormat="1" applyFont="1" applyFill="1" applyBorder="1" applyAlignment="1" applyProtection="1">
      <alignment horizontal="center" vertical="center" wrapText="1"/>
    </xf>
    <xf numFmtId="0" fontId="13" fillId="0" borderId="0" xfId="0" applyFont="1" applyFill="1" applyBorder="1" applyAlignment="1">
      <alignment horizontal="center" vertical="center" wrapText="1"/>
    </xf>
    <xf numFmtId="0" fontId="15" fillId="0" borderId="0" xfId="0" applyFont="1"/>
    <xf numFmtId="0" fontId="19" fillId="0" borderId="0" xfId="0" applyFont="1" applyBorder="1"/>
    <xf numFmtId="2" fontId="13" fillId="0" borderId="0" xfId="0" applyNumberFormat="1" applyFont="1" applyFill="1" applyBorder="1"/>
    <xf numFmtId="164" fontId="13" fillId="0" borderId="0" xfId="0" applyNumberFormat="1" applyFont="1" applyFill="1" applyBorder="1" applyAlignment="1">
      <alignment vertical="center"/>
    </xf>
    <xf numFmtId="0" fontId="19" fillId="0" borderId="8" xfId="0" applyFont="1" applyBorder="1"/>
    <xf numFmtId="4" fontId="19" fillId="0" borderId="0" xfId="0" applyNumberFormat="1" applyFont="1" applyBorder="1"/>
    <xf numFmtId="166" fontId="19" fillId="0" borderId="0" xfId="1" applyNumberFormat="1" applyFont="1" applyFill="1" applyBorder="1" applyAlignment="1" applyProtection="1">
      <alignment vertical="center"/>
    </xf>
    <xf numFmtId="4" fontId="19" fillId="0" borderId="8" xfId="0" applyNumberFormat="1" applyFont="1" applyBorder="1"/>
    <xf numFmtId="0" fontId="13" fillId="0" borderId="0" xfId="0" applyFont="1" applyFill="1" applyBorder="1" applyAlignment="1">
      <alignment vertical="center" wrapText="1"/>
    </xf>
    <xf numFmtId="0" fontId="13" fillId="0" borderId="0" xfId="0" applyFont="1" applyFill="1" applyBorder="1" applyAlignment="1">
      <alignment vertical="center"/>
    </xf>
    <xf numFmtId="0" fontId="13" fillId="0" borderId="0" xfId="0" applyFont="1" applyFill="1" applyBorder="1" applyAlignment="1">
      <alignment horizontal="center" vertical="center"/>
    </xf>
    <xf numFmtId="165" fontId="13" fillId="0" borderId="0" xfId="0" applyNumberFormat="1" applyFont="1" applyFill="1" applyBorder="1" applyAlignment="1">
      <alignment vertical="center"/>
    </xf>
    <xf numFmtId="0" fontId="13" fillId="0" borderId="0" xfId="4" applyFont="1" applyFill="1" applyBorder="1" applyAlignment="1">
      <alignment horizontal="left" vertical="center" wrapText="1"/>
    </xf>
    <xf numFmtId="0" fontId="13" fillId="0" borderId="0" xfId="4" applyFont="1" applyFill="1" applyBorder="1" applyAlignment="1">
      <alignment horizontal="center" vertical="center"/>
    </xf>
    <xf numFmtId="0" fontId="13" fillId="0" borderId="0" xfId="0" applyFont="1" applyFill="1" applyBorder="1" applyAlignment="1">
      <alignment horizontal="center" wrapText="1"/>
    </xf>
    <xf numFmtId="0" fontId="15" fillId="0" borderId="0" xfId="0" applyFont="1" applyFill="1" applyBorder="1" applyAlignment="1">
      <alignment vertical="center" wrapText="1"/>
    </xf>
    <xf numFmtId="9" fontId="20" fillId="0" borderId="0" xfId="0" applyNumberFormat="1" applyFont="1" applyFill="1" applyBorder="1" applyAlignment="1">
      <alignment horizontal="center" vertical="center"/>
    </xf>
    <xf numFmtId="4" fontId="22" fillId="0" borderId="0" xfId="0" applyNumberFormat="1" applyFont="1" applyFill="1" applyBorder="1" applyAlignment="1" applyProtection="1">
      <alignment horizontal="center" vertical="center" wrapText="1"/>
    </xf>
    <xf numFmtId="0" fontId="15" fillId="0" borderId="0" xfId="0" applyFont="1" applyBorder="1" applyAlignment="1">
      <alignment wrapText="1"/>
    </xf>
    <xf numFmtId="0" fontId="21" fillId="0" borderId="0" xfId="4" applyFont="1" applyFill="1" applyBorder="1" applyAlignment="1">
      <alignment wrapText="1"/>
    </xf>
    <xf numFmtId="0" fontId="21" fillId="0" borderId="0" xfId="0" applyFont="1" applyFill="1" applyBorder="1" applyAlignment="1">
      <alignment horizontal="center" wrapText="1"/>
    </xf>
    <xf numFmtId="0" fontId="7" fillId="0" borderId="2" xfId="0" applyFont="1" applyFill="1" applyBorder="1" applyAlignment="1">
      <alignment vertical="center"/>
    </xf>
    <xf numFmtId="3" fontId="7" fillId="0" borderId="1" xfId="0" applyNumberFormat="1" applyFont="1" applyFill="1" applyBorder="1" applyAlignment="1" applyProtection="1">
      <alignment vertical="center" wrapText="1"/>
    </xf>
    <xf numFmtId="0" fontId="23" fillId="0" borderId="1" xfId="4" applyFont="1" applyFill="1" applyBorder="1" applyAlignment="1">
      <alignment vertical="center" wrapText="1"/>
    </xf>
    <xf numFmtId="0" fontId="21" fillId="0" borderId="0" xfId="0" applyFont="1" applyFill="1" applyBorder="1"/>
    <xf numFmtId="0" fontId="21" fillId="0" borderId="0" xfId="0" applyFont="1" applyFill="1" applyBorder="1" applyAlignment="1">
      <alignment horizontal="center" vertical="center" wrapText="1"/>
    </xf>
    <xf numFmtId="0" fontId="14" fillId="0" borderId="0" xfId="0" applyFont="1" applyFill="1" applyBorder="1"/>
    <xf numFmtId="0" fontId="14" fillId="0" borderId="0" xfId="0" applyFont="1"/>
    <xf numFmtId="0" fontId="21" fillId="0" borderId="12" xfId="0" applyFont="1" applyBorder="1"/>
    <xf numFmtId="0" fontId="14" fillId="0" borderId="12" xfId="0" applyFont="1" applyBorder="1"/>
    <xf numFmtId="0" fontId="21" fillId="0" borderId="0" xfId="0" applyFont="1" applyFill="1" applyBorder="1" applyAlignment="1">
      <alignment horizontal="center" vertical="center"/>
    </xf>
    <xf numFmtId="4" fontId="13" fillId="0" borderId="0" xfId="0" applyNumberFormat="1" applyFont="1" applyFill="1" applyBorder="1" applyAlignment="1">
      <alignment vertical="center"/>
    </xf>
    <xf numFmtId="4" fontId="3" fillId="0" borderId="1" xfId="1" applyNumberFormat="1" applyFont="1" applyFill="1" applyBorder="1" applyAlignment="1" applyProtection="1">
      <alignment vertical="center"/>
    </xf>
    <xf numFmtId="4" fontId="19" fillId="0" borderId="0" xfId="1" applyNumberFormat="1" applyFont="1" applyFill="1" applyBorder="1" applyAlignment="1" applyProtection="1">
      <alignment vertical="center"/>
    </xf>
    <xf numFmtId="4" fontId="4" fillId="0" borderId="0" xfId="1" applyNumberFormat="1" applyFont="1" applyFill="1" applyBorder="1" applyAlignment="1" applyProtection="1"/>
    <xf numFmtId="4" fontId="6" fillId="0" borderId="1" xfId="0" applyNumberFormat="1" applyFont="1" applyFill="1" applyBorder="1" applyAlignment="1">
      <alignment vertical="center"/>
    </xf>
    <xf numFmtId="4" fontId="20" fillId="0" borderId="0" xfId="0" applyNumberFormat="1" applyFont="1" applyFill="1" applyBorder="1" applyAlignment="1">
      <alignment horizontal="center" vertical="center"/>
    </xf>
    <xf numFmtId="9" fontId="7" fillId="0" borderId="1" xfId="1" applyNumberFormat="1" applyFont="1" applyFill="1" applyBorder="1" applyAlignment="1" applyProtection="1">
      <alignment vertical="center"/>
    </xf>
    <xf numFmtId="0" fontId="14" fillId="0" borderId="0" xfId="0" applyFont="1" applyFill="1" applyBorder="1" applyAlignment="1">
      <alignment horizontal="center" wrapText="1"/>
    </xf>
    <xf numFmtId="4" fontId="4" fillId="0" borderId="1" xfId="1" applyNumberFormat="1" applyFont="1" applyFill="1" applyBorder="1" applyAlignment="1" applyProtection="1"/>
    <xf numFmtId="4" fontId="4" fillId="0" borderId="11" xfId="1" applyNumberFormat="1" applyFont="1" applyFill="1" applyBorder="1" applyAlignment="1" applyProtection="1">
      <alignment horizontal="center"/>
    </xf>
    <xf numFmtId="4" fontId="4" fillId="0" borderId="11" xfId="0" applyNumberFormat="1" applyFont="1" applyFill="1" applyBorder="1" applyAlignment="1">
      <alignment horizontal="center"/>
    </xf>
    <xf numFmtId="9" fontId="7" fillId="0" borderId="0" xfId="0" applyNumberFormat="1" applyFont="1" applyFill="1" applyBorder="1" applyAlignment="1">
      <alignment horizontal="center" vertical="center"/>
    </xf>
    <xf numFmtId="4" fontId="20" fillId="0" borderId="0" xfId="2" applyNumberFormat="1" applyFont="1" applyFill="1" applyBorder="1" applyAlignment="1">
      <alignment horizontal="center" vertical="center"/>
    </xf>
    <xf numFmtId="0" fontId="7" fillId="0" borderId="3" xfId="0" applyFont="1" applyFill="1" applyBorder="1" applyAlignment="1">
      <alignment horizontal="center" vertical="center" wrapText="1"/>
    </xf>
    <xf numFmtId="4" fontId="7" fillId="0" borderId="5" xfId="0" applyNumberFormat="1" applyFont="1" applyFill="1" applyBorder="1" applyAlignment="1">
      <alignment horizontal="center" vertical="center"/>
    </xf>
    <xf numFmtId="4" fontId="7" fillId="0" borderId="5" xfId="1" applyNumberFormat="1" applyFont="1" applyFill="1" applyBorder="1" applyAlignment="1" applyProtection="1">
      <alignment horizontal="center" vertical="center"/>
    </xf>
    <xf numFmtId="0" fontId="7" fillId="0" borderId="1" xfId="0" applyFont="1" applyBorder="1" applyAlignment="1">
      <alignment horizontal="center" vertical="center" wrapText="1"/>
    </xf>
    <xf numFmtId="4" fontId="11" fillId="0" borderId="1" xfId="0" applyNumberFormat="1" applyFont="1" applyFill="1" applyBorder="1" applyAlignment="1" applyProtection="1">
      <alignment vertical="center" wrapText="1"/>
    </xf>
    <xf numFmtId="4" fontId="11" fillId="0" borderId="1" xfId="0" applyNumberFormat="1" applyFont="1" applyFill="1" applyBorder="1" applyAlignment="1" applyProtection="1">
      <alignment horizontal="center" vertical="center" wrapText="1"/>
    </xf>
    <xf numFmtId="4" fontId="11" fillId="0" borderId="1" xfId="0" applyNumberFormat="1" applyFont="1" applyBorder="1" applyAlignment="1">
      <alignment vertical="center"/>
    </xf>
    <xf numFmtId="4" fontId="11" fillId="0" borderId="1" xfId="0" applyNumberFormat="1" applyFont="1" applyFill="1" applyBorder="1" applyAlignment="1" applyProtection="1">
      <alignment horizontal="right" vertical="center" wrapText="1"/>
    </xf>
    <xf numFmtId="4" fontId="11" fillId="0" borderId="3" xfId="0" applyNumberFormat="1" applyFont="1" applyFill="1" applyBorder="1" applyAlignment="1" applyProtection="1">
      <alignment horizontal="right" vertical="center" wrapText="1"/>
    </xf>
    <xf numFmtId="4" fontId="11" fillId="0" borderId="1" xfId="2" applyNumberFormat="1" applyFont="1" applyFill="1" applyBorder="1" applyAlignment="1" applyProtection="1">
      <alignment horizontal="right" vertical="center" wrapText="1"/>
    </xf>
    <xf numFmtId="4" fontId="11" fillId="0" borderId="9" xfId="1" applyNumberFormat="1" applyFont="1" applyFill="1" applyBorder="1" applyAlignment="1" applyProtection="1">
      <alignment vertical="center"/>
    </xf>
    <xf numFmtId="4" fontId="11" fillId="0" borderId="1" xfId="0" applyNumberFormat="1" applyFont="1" applyBorder="1"/>
    <xf numFmtId="4" fontId="11" fillId="0" borderId="1" xfId="1" applyNumberFormat="1" applyFont="1" applyFill="1" applyBorder="1" applyAlignment="1" applyProtection="1">
      <alignment vertical="center"/>
    </xf>
    <xf numFmtId="4" fontId="22" fillId="0" borderId="0" xfId="0" applyNumberFormat="1" applyFont="1"/>
    <xf numFmtId="4" fontId="11" fillId="0" borderId="0" xfId="0" applyNumberFormat="1" applyFont="1" applyFill="1" applyBorder="1" applyAlignment="1">
      <alignment horizontal="center"/>
    </xf>
    <xf numFmtId="4" fontId="22" fillId="0" borderId="0" xfId="0" applyNumberFormat="1" applyFont="1" applyFill="1" applyBorder="1" applyAlignment="1">
      <alignment horizontal="center"/>
    </xf>
    <xf numFmtId="4" fontId="11" fillId="0" borderId="8" xfId="0" applyNumberFormat="1" applyFont="1" applyFill="1" applyBorder="1" applyAlignment="1" applyProtection="1">
      <alignment horizontal="center" vertical="center" wrapText="1"/>
    </xf>
    <xf numFmtId="4" fontId="22" fillId="0" borderId="0" xfId="0" applyNumberFormat="1" applyFont="1" applyBorder="1"/>
    <xf numFmtId="4" fontId="11" fillId="0" borderId="12" xfId="0" applyNumberFormat="1" applyFont="1" applyBorder="1"/>
    <xf numFmtId="4" fontId="22" fillId="0" borderId="0" xfId="1" applyNumberFormat="1" applyFont="1" applyFill="1" applyBorder="1" applyAlignment="1" applyProtection="1">
      <alignment vertical="center"/>
    </xf>
    <xf numFmtId="4" fontId="11" fillId="0" borderId="11" xfId="1" applyNumberFormat="1" applyFont="1" applyFill="1" applyBorder="1" applyAlignment="1" applyProtection="1">
      <alignment vertical="center"/>
    </xf>
    <xf numFmtId="4" fontId="22" fillId="0" borderId="8" xfId="0" applyNumberFormat="1" applyFont="1" applyBorder="1"/>
    <xf numFmtId="4" fontId="22" fillId="0" borderId="0" xfId="0" applyNumberFormat="1" applyFont="1" applyFill="1" applyBorder="1" applyAlignment="1" applyProtection="1">
      <alignment vertical="center" wrapText="1"/>
    </xf>
    <xf numFmtId="4" fontId="11" fillId="0" borderId="11" xfId="0" applyNumberFormat="1" applyFont="1" applyFill="1" applyBorder="1" applyAlignment="1" applyProtection="1">
      <alignment horizontal="center" vertical="center" wrapText="1"/>
    </xf>
    <xf numFmtId="4" fontId="24" fillId="0" borderId="0" xfId="0" applyNumberFormat="1" applyFont="1"/>
    <xf numFmtId="0" fontId="11" fillId="0" borderId="0" xfId="0" applyFont="1"/>
    <xf numFmtId="4" fontId="11" fillId="0" borderId="0" xfId="0" applyNumberFormat="1" applyFont="1" applyFill="1" applyBorder="1" applyAlignment="1" applyProtection="1">
      <alignment vertical="center" wrapText="1"/>
    </xf>
    <xf numFmtId="4" fontId="4" fillId="0" borderId="0" xfId="1" applyNumberFormat="1" applyFont="1" applyFill="1" applyBorder="1" applyAlignment="1" applyProtection="1">
      <alignment horizontal="center"/>
    </xf>
    <xf numFmtId="4" fontId="4" fillId="0" borderId="0" xfId="0" applyNumberFormat="1" applyFont="1" applyFill="1" applyBorder="1" applyAlignment="1">
      <alignment horizontal="center"/>
    </xf>
    <xf numFmtId="0" fontId="15" fillId="0" borderId="0" xfId="0" applyFont="1" applyAlignment="1">
      <alignment vertical="center"/>
    </xf>
    <xf numFmtId="0" fontId="8" fillId="0" borderId="0" xfId="0" applyFont="1" applyFill="1" applyBorder="1" applyAlignment="1">
      <alignment horizontal="left" vertical="center" wrapText="1"/>
    </xf>
    <xf numFmtId="0" fontId="8" fillId="2" borderId="1" xfId="0" applyFont="1" applyFill="1" applyBorder="1" applyAlignment="1">
      <alignment horizontal="center" vertical="center"/>
    </xf>
    <xf numFmtId="0" fontId="7" fillId="0" borderId="0" xfId="4" applyFont="1" applyFill="1" applyBorder="1" applyAlignment="1">
      <alignment vertical="center" wrapText="1"/>
    </xf>
    <xf numFmtId="0" fontId="7" fillId="0" borderId="0" xfId="4" applyFont="1" applyFill="1" applyBorder="1" applyAlignment="1">
      <alignment wrapText="1"/>
    </xf>
    <xf numFmtId="0" fontId="15" fillId="0" borderId="0" xfId="4" applyFont="1" applyFill="1" applyBorder="1" applyAlignment="1">
      <alignment vertical="center" wrapText="1"/>
    </xf>
    <xf numFmtId="0" fontId="15" fillId="0" borderId="0" xfId="4" applyFont="1" applyFill="1" applyBorder="1" applyAlignment="1">
      <alignment wrapText="1"/>
    </xf>
    <xf numFmtId="0" fontId="8" fillId="0" borderId="0" xfId="4" applyFont="1" applyFill="1" applyBorder="1" applyAlignment="1">
      <alignment wrapText="1"/>
    </xf>
    <xf numFmtId="0" fontId="8" fillId="0" borderId="0" xfId="0" applyFont="1" applyBorder="1"/>
    <xf numFmtId="0" fontId="7" fillId="0" borderId="0" xfId="4" applyFont="1" applyFill="1" applyBorder="1" applyAlignment="1">
      <alignment vertical="top" wrapText="1"/>
    </xf>
    <xf numFmtId="0" fontId="8" fillId="0" borderId="0" xfId="0" applyFont="1" applyFill="1" applyBorder="1" applyAlignment="1">
      <alignment wrapText="1"/>
    </xf>
    <xf numFmtId="0" fontId="15" fillId="0" borderId="0" xfId="0" applyFont="1" applyFill="1" applyBorder="1" applyAlignment="1">
      <alignment horizontal="right" wrapText="1"/>
    </xf>
    <xf numFmtId="0" fontId="7" fillId="0" borderId="8" xfId="0" applyFont="1" applyBorder="1"/>
    <xf numFmtId="0" fontId="7" fillId="0" borderId="1" xfId="0" applyFont="1" applyBorder="1" applyAlignment="1">
      <alignment vertical="top" wrapText="1"/>
    </xf>
    <xf numFmtId="0" fontId="8" fillId="0" borderId="0" xfId="0" applyFont="1" applyFill="1" applyBorder="1" applyAlignment="1">
      <alignment vertical="top" wrapText="1"/>
    </xf>
    <xf numFmtId="0" fontId="7" fillId="0" borderId="0" xfId="0" applyFont="1" applyFill="1" applyBorder="1" applyAlignment="1">
      <alignment vertical="top" wrapText="1"/>
    </xf>
    <xf numFmtId="0" fontId="15" fillId="0" borderId="0" xfId="0" applyFont="1" applyFill="1" applyBorder="1" applyAlignment="1">
      <alignment vertical="top" wrapText="1"/>
    </xf>
    <xf numFmtId="0" fontId="25" fillId="0" borderId="0" xfId="0" applyFont="1" applyAlignment="1">
      <alignment wrapText="1"/>
    </xf>
    <xf numFmtId="4" fontId="8" fillId="2" borderId="1" xfId="0" applyNumberFormat="1" applyFont="1" applyFill="1" applyBorder="1" applyAlignment="1">
      <alignment horizontal="center" vertical="center" wrapText="1"/>
    </xf>
    <xf numFmtId="4" fontId="8" fillId="0" borderId="1" xfId="0" applyNumberFormat="1" applyFont="1" applyFill="1" applyBorder="1" applyAlignment="1" applyProtection="1">
      <alignment vertical="center" wrapText="1"/>
    </xf>
    <xf numFmtId="4" fontId="7" fillId="0" borderId="1" xfId="0" applyNumberFormat="1" applyFont="1" applyFill="1" applyBorder="1" applyAlignment="1">
      <alignment horizontal="right" vertical="center"/>
    </xf>
    <xf numFmtId="4" fontId="3" fillId="0" borderId="0" xfId="0" applyNumberFormat="1" applyFont="1" applyAlignment="1">
      <alignment horizontal="right" vertical="center"/>
    </xf>
    <xf numFmtId="4" fontId="5" fillId="0" borderId="0" xfId="0" applyNumberFormat="1" applyFont="1" applyFill="1" applyBorder="1" applyAlignment="1">
      <alignment horizontal="right" vertical="center"/>
    </xf>
    <xf numFmtId="4" fontId="4" fillId="0" borderId="1" xfId="0" applyNumberFormat="1" applyFont="1" applyFill="1" applyBorder="1" applyAlignment="1">
      <alignment horizontal="right" vertical="center"/>
    </xf>
    <xf numFmtId="4" fontId="12" fillId="0" borderId="1" xfId="0" applyNumberFormat="1" applyFont="1" applyFill="1" applyBorder="1" applyAlignment="1">
      <alignment horizontal="right" vertical="center"/>
    </xf>
    <xf numFmtId="4" fontId="12" fillId="0" borderId="0" xfId="0" applyNumberFormat="1" applyFont="1" applyFill="1" applyBorder="1" applyAlignment="1">
      <alignment horizontal="right" vertical="center"/>
    </xf>
    <xf numFmtId="4" fontId="6" fillId="0" borderId="0" xfId="0" applyNumberFormat="1" applyFont="1" applyFill="1" applyBorder="1" applyAlignment="1">
      <alignment horizontal="right" vertical="center"/>
    </xf>
    <xf numFmtId="4" fontId="4" fillId="0" borderId="1" xfId="1" applyNumberFormat="1" applyFont="1" applyFill="1" applyBorder="1" applyAlignment="1" applyProtection="1">
      <alignment horizontal="right" vertical="center"/>
    </xf>
    <xf numFmtId="4" fontId="3" fillId="0" borderId="0" xfId="0" applyNumberFormat="1" applyFont="1" applyBorder="1" applyAlignment="1">
      <alignment horizontal="right" vertical="center"/>
    </xf>
    <xf numFmtId="4" fontId="3" fillId="0" borderId="12" xfId="0" applyNumberFormat="1" applyFont="1" applyBorder="1" applyAlignment="1">
      <alignment horizontal="right" vertical="center"/>
    </xf>
    <xf numFmtId="4" fontId="4" fillId="0" borderId="0" xfId="0" applyNumberFormat="1" applyFont="1" applyFill="1" applyBorder="1" applyAlignment="1">
      <alignment horizontal="right" vertical="center"/>
    </xf>
    <xf numFmtId="4" fontId="3" fillId="0" borderId="8" xfId="0" applyNumberFormat="1" applyFont="1" applyBorder="1" applyAlignment="1">
      <alignment horizontal="right" vertical="center"/>
    </xf>
    <xf numFmtId="4" fontId="5" fillId="0" borderId="0" xfId="1" applyNumberFormat="1" applyFont="1" applyFill="1" applyBorder="1" applyAlignment="1" applyProtection="1">
      <alignment horizontal="right" vertical="center"/>
    </xf>
    <xf numFmtId="4" fontId="4" fillId="0" borderId="11" xfId="0" applyNumberFormat="1" applyFont="1" applyFill="1" applyBorder="1" applyAlignment="1">
      <alignment horizontal="right" vertical="center"/>
    </xf>
    <xf numFmtId="4" fontId="14" fillId="0" borderId="0" xfId="0" applyNumberFormat="1" applyFont="1" applyFill="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4" fontId="8" fillId="2" borderId="1" xfId="0" applyNumberFormat="1" applyFont="1" applyFill="1" applyBorder="1" applyAlignment="1">
      <alignment horizontal="right" vertical="center" wrapText="1"/>
    </xf>
    <xf numFmtId="4" fontId="20" fillId="0" borderId="0" xfId="2" applyNumberFormat="1" applyFont="1" applyFill="1" applyBorder="1" applyAlignment="1">
      <alignment horizontal="right" vertical="center"/>
    </xf>
    <xf numFmtId="4" fontId="18" fillId="0" borderId="0" xfId="0" applyNumberFormat="1" applyFont="1" applyAlignment="1">
      <alignment horizontal="right" vertical="center"/>
    </xf>
    <xf numFmtId="4" fontId="4" fillId="0" borderId="0" xfId="1" applyNumberFormat="1" applyFont="1" applyFill="1" applyBorder="1" applyAlignment="1" applyProtection="1">
      <alignment horizontal="right" vertical="center"/>
    </xf>
    <xf numFmtId="0" fontId="8" fillId="2" borderId="2" xfId="0" applyFont="1" applyFill="1" applyBorder="1" applyAlignment="1">
      <alignment horizontal="center" vertical="center"/>
    </xf>
    <xf numFmtId="0" fontId="8" fillId="3" borderId="1" xfId="0" applyFont="1" applyFill="1" applyBorder="1" applyAlignment="1">
      <alignment vertical="center" wrapText="1"/>
    </xf>
    <xf numFmtId="4" fontId="7" fillId="0" borderId="1" xfId="0" applyNumberFormat="1" applyFont="1" applyFill="1" applyBorder="1" applyAlignment="1">
      <alignment horizontal="left" vertical="center" wrapText="1"/>
    </xf>
    <xf numFmtId="0" fontId="8" fillId="2" borderId="1" xfId="0" applyFont="1" applyFill="1" applyBorder="1" applyAlignment="1">
      <alignment vertical="center" wrapText="1"/>
    </xf>
    <xf numFmtId="164" fontId="8" fillId="2" borderId="1" xfId="0" applyNumberFormat="1" applyFont="1" applyFill="1" applyBorder="1" applyAlignment="1">
      <alignment horizontal="center" vertical="center"/>
    </xf>
    <xf numFmtId="4" fontId="8" fillId="2" borderId="1" xfId="1" applyNumberFormat="1" applyFont="1" applyFill="1" applyBorder="1" applyAlignment="1" applyProtection="1">
      <alignment horizontal="center" vertical="center" wrapText="1"/>
    </xf>
    <xf numFmtId="4" fontId="3" fillId="0" borderId="0" xfId="0" applyNumberFormat="1" applyFont="1" applyAlignment="1">
      <alignment horizontal="left" vertical="center" wrapText="1"/>
    </xf>
    <xf numFmtId="4" fontId="5" fillId="0" borderId="0" xfId="0" applyNumberFormat="1" applyFont="1" applyFill="1" applyBorder="1" applyAlignment="1">
      <alignment horizontal="left" vertical="center" wrapText="1"/>
    </xf>
    <xf numFmtId="4" fontId="8" fillId="2" borderId="1" xfId="0" applyNumberFormat="1" applyFont="1" applyFill="1" applyBorder="1" applyAlignment="1">
      <alignment horizontal="left" vertical="center" wrapText="1"/>
    </xf>
    <xf numFmtId="4" fontId="4" fillId="0" borderId="0" xfId="0" applyNumberFormat="1" applyFont="1" applyFill="1" applyBorder="1" applyAlignment="1">
      <alignment horizontal="left" vertical="center" wrapText="1"/>
    </xf>
    <xf numFmtId="4" fontId="12" fillId="0" borderId="1" xfId="0" applyNumberFormat="1" applyFont="1" applyFill="1" applyBorder="1" applyAlignment="1">
      <alignment horizontal="left" vertical="center" wrapText="1"/>
    </xf>
    <xf numFmtId="4" fontId="12" fillId="0" borderId="0" xfId="0" applyNumberFormat="1" applyFont="1" applyFill="1" applyBorder="1" applyAlignment="1">
      <alignment horizontal="left" vertical="center" wrapText="1"/>
    </xf>
    <xf numFmtId="4" fontId="6" fillId="0" borderId="0" xfId="0" applyNumberFormat="1" applyFont="1" applyFill="1" applyBorder="1" applyAlignment="1">
      <alignment horizontal="left" vertical="center" wrapText="1"/>
    </xf>
    <xf numFmtId="4" fontId="7" fillId="0" borderId="3" xfId="0" applyNumberFormat="1" applyFont="1" applyFill="1" applyBorder="1" applyAlignment="1">
      <alignment horizontal="left" vertical="center" wrapText="1"/>
    </xf>
    <xf numFmtId="4" fontId="7" fillId="0" borderId="5" xfId="0" applyNumberFormat="1" applyFont="1" applyFill="1" applyBorder="1" applyAlignment="1">
      <alignment horizontal="left" vertical="center" wrapText="1"/>
    </xf>
    <xf numFmtId="4" fontId="4" fillId="0" borderId="1" xfId="0" applyNumberFormat="1" applyFont="1" applyFill="1" applyBorder="1" applyAlignment="1">
      <alignment horizontal="left" vertical="center" wrapText="1"/>
    </xf>
    <xf numFmtId="4" fontId="4" fillId="0" borderId="0" xfId="1" applyNumberFormat="1" applyFont="1" applyFill="1" applyBorder="1" applyAlignment="1" applyProtection="1">
      <alignment horizontal="left" vertical="center" wrapText="1"/>
    </xf>
    <xf numFmtId="4" fontId="3" fillId="0" borderId="0" xfId="0" applyNumberFormat="1" applyFont="1" applyBorder="1" applyAlignment="1">
      <alignment horizontal="left" vertical="center" wrapText="1"/>
    </xf>
    <xf numFmtId="4" fontId="4" fillId="0" borderId="17" xfId="0" applyNumberFormat="1" applyFont="1" applyFill="1" applyBorder="1" applyAlignment="1">
      <alignment horizontal="left" vertical="center" wrapText="1"/>
    </xf>
    <xf numFmtId="4" fontId="5" fillId="0" borderId="0" xfId="1" applyNumberFormat="1" applyFont="1" applyFill="1" applyBorder="1" applyAlignment="1" applyProtection="1">
      <alignment horizontal="left" vertical="center" wrapText="1"/>
    </xf>
    <xf numFmtId="4" fontId="14" fillId="0" borderId="0" xfId="0" applyNumberFormat="1" applyFont="1" applyFill="1" applyBorder="1" applyAlignment="1">
      <alignment horizontal="left" vertical="center" wrapText="1"/>
    </xf>
    <xf numFmtId="4" fontId="7" fillId="0" borderId="0" xfId="0" applyNumberFormat="1" applyFont="1" applyFill="1" applyBorder="1" applyAlignment="1">
      <alignment horizontal="left" vertical="center" wrapText="1"/>
    </xf>
    <xf numFmtId="4" fontId="20" fillId="0" borderId="0" xfId="2" applyNumberFormat="1" applyFont="1" applyFill="1" applyBorder="1" applyAlignment="1">
      <alignment horizontal="left" vertical="center" wrapText="1"/>
    </xf>
    <xf numFmtId="4" fontId="18" fillId="0" borderId="0" xfId="0" applyNumberFormat="1" applyFont="1" applyAlignment="1">
      <alignment horizontal="left" vertical="center" wrapText="1"/>
    </xf>
    <xf numFmtId="0" fontId="5" fillId="0" borderId="2" xfId="0" applyFont="1" applyFill="1" applyBorder="1" applyAlignment="1">
      <alignment horizontal="center" vertical="center"/>
    </xf>
    <xf numFmtId="4" fontId="15" fillId="0" borderId="1" xfId="0" applyNumberFormat="1" applyFont="1" applyFill="1" applyBorder="1" applyAlignment="1">
      <alignment horizontal="left" vertical="center" wrapText="1"/>
    </xf>
    <xf numFmtId="4" fontId="11" fillId="0" borderId="4" xfId="1" applyNumberFormat="1" applyFont="1" applyFill="1" applyBorder="1" applyAlignment="1" applyProtection="1">
      <alignment vertical="center"/>
    </xf>
    <xf numFmtId="0" fontId="3" fillId="0" borderId="1" xfId="0" applyFont="1" applyBorder="1" applyAlignment="1">
      <alignment horizontal="left" vertical="center"/>
    </xf>
    <xf numFmtId="3" fontId="3" fillId="0" borderId="1" xfId="0" applyNumberFormat="1" applyFont="1" applyFill="1" applyBorder="1" applyAlignment="1" applyProtection="1">
      <alignment horizontal="left" vertical="center" wrapText="1"/>
    </xf>
    <xf numFmtId="0" fontId="7" fillId="0" borderId="0" xfId="0" applyFont="1" applyAlignment="1">
      <alignment horizontal="center" vertical="center"/>
    </xf>
    <xf numFmtId="0" fontId="17" fillId="0" borderId="0" xfId="0" applyFont="1" applyAlignment="1">
      <alignment horizontal="center" vertical="center"/>
    </xf>
    <xf numFmtId="166" fontId="7" fillId="0" borderId="4" xfId="1" applyNumberFormat="1" applyFont="1" applyFill="1" applyBorder="1" applyAlignment="1" applyProtection="1">
      <alignment horizontal="center" vertical="center"/>
    </xf>
    <xf numFmtId="166" fontId="7" fillId="0" borderId="9" xfId="1" applyNumberFormat="1" applyFont="1" applyFill="1" applyBorder="1" applyAlignment="1" applyProtection="1">
      <alignment horizontal="center" vertical="center"/>
    </xf>
    <xf numFmtId="166" fontId="7" fillId="0" borderId="1" xfId="1" applyNumberFormat="1" applyFont="1" applyFill="1" applyBorder="1" applyAlignment="1" applyProtection="1">
      <alignment horizontal="center" vertical="center"/>
    </xf>
    <xf numFmtId="166" fontId="7" fillId="0" borderId="0" xfId="1" applyNumberFormat="1" applyFont="1" applyFill="1" applyBorder="1" applyAlignment="1" applyProtection="1">
      <alignment horizontal="center" vertical="center"/>
    </xf>
    <xf numFmtId="166" fontId="15" fillId="0" borderId="0" xfId="1" applyNumberFormat="1" applyFont="1" applyFill="1" applyBorder="1" applyAlignment="1" applyProtection="1">
      <alignment horizontal="center" vertical="center"/>
    </xf>
    <xf numFmtId="166" fontId="7" fillId="0" borderId="10" xfId="1" applyNumberFormat="1" applyFont="1" applyFill="1" applyBorder="1" applyAlignment="1" applyProtection="1">
      <alignment horizontal="center" vertical="center"/>
    </xf>
    <xf numFmtId="0" fontId="3" fillId="0" borderId="0" xfId="0" applyFont="1" applyAlignment="1">
      <alignment horizontal="center" vertical="center"/>
    </xf>
    <xf numFmtId="0" fontId="19" fillId="0" borderId="0" xfId="0" applyFont="1" applyAlignment="1">
      <alignment horizontal="center" vertical="center"/>
    </xf>
    <xf numFmtId="2" fontId="13" fillId="0" borderId="0" xfId="0" applyNumberFormat="1" applyFont="1" applyFill="1" applyBorder="1" applyAlignment="1">
      <alignment horizontal="center" vertical="center"/>
    </xf>
    <xf numFmtId="0" fontId="3" fillId="0" borderId="8" xfId="0" applyFont="1" applyBorder="1" applyAlignment="1">
      <alignment horizontal="center" vertical="center"/>
    </xf>
    <xf numFmtId="0" fontId="19" fillId="0" borderId="0" xfId="0" applyFont="1" applyBorder="1" applyAlignment="1">
      <alignment horizontal="center" vertical="center"/>
    </xf>
    <xf numFmtId="0" fontId="3" fillId="0" borderId="12" xfId="0" applyFont="1" applyBorder="1" applyAlignment="1">
      <alignment horizontal="center" vertical="center"/>
    </xf>
    <xf numFmtId="0" fontId="13" fillId="0" borderId="0" xfId="4" applyFont="1" applyFill="1" applyBorder="1" applyAlignment="1">
      <alignment horizontal="center" vertical="center" wrapText="1"/>
    </xf>
    <xf numFmtId="0" fontId="3" fillId="0" borderId="0" xfId="0" applyFont="1" applyBorder="1" applyAlignment="1">
      <alignment horizontal="center" vertical="center"/>
    </xf>
    <xf numFmtId="0" fontId="7" fillId="0" borderId="5" xfId="0" applyFont="1" applyBorder="1" applyAlignment="1">
      <alignment horizontal="center" vertical="center" wrapText="1"/>
    </xf>
    <xf numFmtId="0" fontId="7" fillId="0" borderId="5" xfId="0" applyFont="1" applyBorder="1" applyAlignment="1">
      <alignment vertical="center"/>
    </xf>
    <xf numFmtId="4" fontId="11" fillId="0" borderId="1" xfId="1" applyNumberFormat="1" applyFont="1" applyFill="1" applyBorder="1" applyAlignment="1" applyProtection="1"/>
    <xf numFmtId="3" fontId="3" fillId="0" borderId="0" xfId="0" applyNumberFormat="1" applyFont="1"/>
    <xf numFmtId="3" fontId="5" fillId="0" borderId="0" xfId="0" applyNumberFormat="1" applyFont="1" applyFill="1" applyBorder="1" applyAlignment="1">
      <alignment horizontal="center"/>
    </xf>
    <xf numFmtId="3" fontId="8" fillId="2" borderId="1"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xf>
    <xf numFmtId="3" fontId="5" fillId="0" borderId="0" xfId="0" applyNumberFormat="1" applyFont="1" applyFill="1" applyBorder="1"/>
    <xf numFmtId="3" fontId="7" fillId="0" borderId="1" xfId="0" applyNumberFormat="1" applyFont="1" applyFill="1" applyBorder="1" applyAlignment="1">
      <alignment horizontal="right" vertical="center"/>
    </xf>
    <xf numFmtId="3" fontId="7" fillId="0" borderId="0" xfId="0" applyNumberFormat="1" applyFont="1" applyAlignment="1">
      <alignment vertical="center"/>
    </xf>
    <xf numFmtId="3" fontId="17" fillId="0" borderId="0" xfId="0" applyNumberFormat="1" applyFont="1" applyAlignment="1">
      <alignment vertical="center"/>
    </xf>
    <xf numFmtId="3" fontId="19" fillId="0" borderId="0" xfId="0" applyNumberFormat="1" applyFont="1"/>
    <xf numFmtId="3" fontId="5" fillId="0" borderId="0" xfId="0" applyNumberFormat="1" applyFont="1" applyFill="1" applyBorder="1" applyAlignment="1">
      <alignment horizontal="center" vertical="center" wrapText="1"/>
    </xf>
    <xf numFmtId="3" fontId="7" fillId="0" borderId="2" xfId="0" applyNumberFormat="1" applyFont="1" applyFill="1" applyBorder="1" applyAlignment="1">
      <alignment horizontal="center" vertical="center" wrapText="1"/>
    </xf>
    <xf numFmtId="3" fontId="7" fillId="0" borderId="0" xfId="0" applyNumberFormat="1" applyFont="1"/>
    <xf numFmtId="3" fontId="13" fillId="0" borderId="0" xfId="0" applyNumberFormat="1" applyFont="1" applyFill="1" applyBorder="1"/>
    <xf numFmtId="3" fontId="7" fillId="0" borderId="1" xfId="0" applyNumberFormat="1" applyFont="1" applyBorder="1" applyAlignment="1">
      <alignment vertical="center"/>
    </xf>
    <xf numFmtId="3" fontId="7" fillId="0" borderId="4" xfId="1" applyNumberFormat="1" applyFont="1" applyFill="1" applyBorder="1" applyAlignment="1" applyProtection="1">
      <alignment vertical="center"/>
    </xf>
    <xf numFmtId="3" fontId="3" fillId="0" borderId="8" xfId="0" applyNumberFormat="1" applyFont="1" applyBorder="1"/>
    <xf numFmtId="3" fontId="19" fillId="0" borderId="0" xfId="0" applyNumberFormat="1" applyFont="1" applyBorder="1"/>
    <xf numFmtId="3" fontId="3" fillId="0" borderId="12" xfId="0" applyNumberFormat="1" applyFont="1" applyBorder="1"/>
    <xf numFmtId="3" fontId="7" fillId="0" borderId="9" xfId="1" applyNumberFormat="1" applyFont="1" applyFill="1" applyBorder="1" applyAlignment="1" applyProtection="1">
      <alignment vertical="center"/>
    </xf>
    <xf numFmtId="3" fontId="7" fillId="0" borderId="1" xfId="1" applyNumberFormat="1" applyFont="1" applyFill="1" applyBorder="1" applyAlignment="1" applyProtection="1">
      <alignment vertical="center"/>
    </xf>
    <xf numFmtId="3" fontId="7" fillId="0" borderId="0" xfId="1" applyNumberFormat="1" applyFont="1" applyFill="1" applyBorder="1" applyAlignment="1" applyProtection="1">
      <alignment vertical="center"/>
    </xf>
    <xf numFmtId="3" fontId="15" fillId="0" borderId="0" xfId="1" applyNumberFormat="1" applyFont="1" applyFill="1" applyBorder="1" applyAlignment="1" applyProtection="1">
      <alignment vertical="center"/>
    </xf>
    <xf numFmtId="3" fontId="7" fillId="0" borderId="5" xfId="1" applyNumberFormat="1" applyFont="1" applyFill="1" applyBorder="1" applyAlignment="1" applyProtection="1">
      <alignment vertical="center"/>
    </xf>
    <xf numFmtId="3" fontId="7" fillId="0" borderId="0" xfId="0" applyNumberFormat="1" applyFont="1" applyBorder="1"/>
    <xf numFmtId="3" fontId="5" fillId="0" borderId="1" xfId="0" applyNumberFormat="1" applyFont="1" applyFill="1" applyBorder="1" applyAlignment="1">
      <alignment horizontal="center" vertical="center"/>
    </xf>
    <xf numFmtId="3" fontId="13" fillId="0" borderId="0" xfId="4" applyNumberFormat="1" applyFont="1" applyFill="1" applyBorder="1" applyAlignment="1">
      <alignment horizontal="center"/>
    </xf>
    <xf numFmtId="3" fontId="5" fillId="0" borderId="0" xfId="0" applyNumberFormat="1" applyFont="1" applyFill="1" applyBorder="1" applyAlignment="1">
      <alignment horizontal="center" vertical="center"/>
    </xf>
    <xf numFmtId="3" fontId="13" fillId="0" borderId="0" xfId="0" applyNumberFormat="1" applyFont="1" applyFill="1" applyBorder="1" applyAlignment="1">
      <alignment horizontal="center" vertical="center"/>
    </xf>
    <xf numFmtId="3" fontId="13" fillId="0" borderId="0" xfId="0" applyNumberFormat="1" applyFont="1" applyFill="1" applyBorder="1" applyAlignment="1">
      <alignment horizontal="center"/>
    </xf>
    <xf numFmtId="3" fontId="6" fillId="0" borderId="0" xfId="0" applyNumberFormat="1" applyFont="1" applyFill="1" applyBorder="1" applyAlignment="1">
      <alignment horizontal="center" vertical="center" wrapText="1"/>
    </xf>
    <xf numFmtId="3" fontId="8" fillId="0" borderId="0" xfId="0" applyNumberFormat="1" applyFont="1" applyFill="1" applyBorder="1" applyAlignment="1">
      <alignment horizontal="center" vertical="center"/>
    </xf>
    <xf numFmtId="3" fontId="7" fillId="0" borderId="0" xfId="0" applyNumberFormat="1" applyFont="1" applyFill="1" applyBorder="1" applyAlignment="1">
      <alignment horizontal="center" vertical="center"/>
    </xf>
    <xf numFmtId="3" fontId="3" fillId="0" borderId="0" xfId="0" applyNumberFormat="1" applyFont="1" applyBorder="1"/>
    <xf numFmtId="166" fontId="4" fillId="0" borderId="1" xfId="1" applyNumberFormat="1" applyFont="1" applyFill="1" applyBorder="1" applyAlignment="1" applyProtection="1"/>
    <xf numFmtId="4" fontId="6" fillId="0" borderId="1" xfId="0" applyNumberFormat="1" applyFont="1" applyFill="1" applyBorder="1" applyAlignment="1" applyProtection="1">
      <alignment horizontal="center" vertical="center" wrapText="1"/>
    </xf>
    <xf numFmtId="0" fontId="5" fillId="0" borderId="0" xfId="4" applyFont="1" applyFill="1" applyBorder="1" applyAlignment="1">
      <alignment vertical="center" wrapText="1"/>
    </xf>
    <xf numFmtId="9" fontId="7" fillId="0" borderId="0" xfId="1" applyNumberFormat="1" applyFont="1" applyFill="1" applyBorder="1" applyAlignment="1" applyProtection="1">
      <alignment vertical="center"/>
    </xf>
    <xf numFmtId="3" fontId="5" fillId="0" borderId="0" xfId="0" applyNumberFormat="1" applyFont="1" applyFill="1" applyBorder="1" applyAlignment="1">
      <alignment horizontal="right" vertical="center"/>
    </xf>
    <xf numFmtId="0" fontId="7" fillId="0" borderId="0" xfId="0" applyFont="1" applyFill="1" applyBorder="1" applyAlignment="1">
      <alignment horizontal="left" vertical="center" wrapText="1"/>
    </xf>
    <xf numFmtId="0" fontId="7" fillId="0" borderId="14" xfId="0" applyFont="1" applyFill="1" applyBorder="1" applyAlignment="1">
      <alignment vertical="center"/>
    </xf>
    <xf numFmtId="0" fontId="7" fillId="0" borderId="16" xfId="0" applyFont="1" applyFill="1" applyBorder="1" applyAlignment="1">
      <alignment horizontal="center" vertical="center" wrapText="1"/>
    </xf>
    <xf numFmtId="3" fontId="7" fillId="0" borderId="15" xfId="0" applyNumberFormat="1" applyFont="1" applyFill="1" applyBorder="1" applyAlignment="1">
      <alignment horizontal="center" vertical="center" wrapText="1"/>
    </xf>
    <xf numFmtId="0" fontId="7" fillId="0" borderId="1" xfId="5" applyFont="1" applyBorder="1" applyAlignment="1">
      <alignment vertical="center" wrapText="1"/>
    </xf>
    <xf numFmtId="0" fontId="7" fillId="0" borderId="13" xfId="0"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4" fontId="8" fillId="0" borderId="1" xfId="1" applyNumberFormat="1" applyFont="1" applyFill="1" applyBorder="1" applyAlignment="1" applyProtection="1">
      <alignment vertical="center"/>
    </xf>
    <xf numFmtId="0" fontId="15" fillId="0" borderId="5" xfId="0" applyFont="1" applyBorder="1" applyAlignment="1">
      <alignment vertical="center"/>
    </xf>
    <xf numFmtId="4" fontId="8" fillId="0" borderId="7" xfId="1" applyNumberFormat="1" applyFont="1" applyFill="1" applyBorder="1" applyAlignment="1" applyProtection="1">
      <alignment vertical="center"/>
    </xf>
    <xf numFmtId="0" fontId="15" fillId="0" borderId="1" xfId="0" applyFont="1" applyBorder="1" applyAlignment="1">
      <alignment vertical="center"/>
    </xf>
    <xf numFmtId="165" fontId="6" fillId="0" borderId="0" xfId="0" applyNumberFormat="1" applyFont="1" applyFill="1" applyBorder="1" applyAlignment="1">
      <alignment vertical="center"/>
    </xf>
    <xf numFmtId="4" fontId="6" fillId="0" borderId="0" xfId="0" applyNumberFormat="1" applyFont="1" applyFill="1" applyBorder="1" applyAlignment="1">
      <alignment vertical="center"/>
    </xf>
    <xf numFmtId="0" fontId="7" fillId="0" borderId="0" xfId="4" applyFont="1" applyFill="1" applyBorder="1" applyAlignment="1">
      <alignment horizontal="left" vertical="center" wrapText="1"/>
    </xf>
    <xf numFmtId="164" fontId="5" fillId="0" borderId="0" xfId="0" applyNumberFormat="1" applyFont="1" applyFill="1" applyBorder="1" applyAlignment="1">
      <alignment vertical="center" wrapText="1"/>
    </xf>
    <xf numFmtId="0" fontId="5" fillId="0" borderId="0" xfId="0" applyFont="1" applyFill="1" applyBorder="1" applyAlignment="1"/>
    <xf numFmtId="4" fontId="12" fillId="0" borderId="0" xfId="0" applyNumberFormat="1" applyFont="1" applyFill="1" applyBorder="1"/>
    <xf numFmtId="4" fontId="3" fillId="0" borderId="0" xfId="0" applyNumberFormat="1" applyFont="1" applyFill="1" applyBorder="1"/>
    <xf numFmtId="0" fontId="15" fillId="0" borderId="1" xfId="0" applyFont="1" applyFill="1" applyBorder="1" applyAlignment="1">
      <alignment vertical="center" wrapText="1"/>
    </xf>
    <xf numFmtId="4" fontId="22" fillId="0" borderId="0" xfId="0" applyNumberFormat="1" applyFont="1" applyFill="1" applyBorder="1" applyAlignment="1" applyProtection="1">
      <alignment horizontal="center" vertical="center"/>
    </xf>
    <xf numFmtId="4" fontId="20" fillId="0" borderId="0" xfId="1" applyNumberFormat="1" applyFont="1" applyFill="1" applyBorder="1" applyAlignment="1" applyProtection="1">
      <alignment horizontal="center" vertical="center"/>
    </xf>
    <xf numFmtId="4" fontId="20" fillId="0" borderId="0" xfId="0" applyNumberFormat="1" applyFont="1" applyFill="1" applyBorder="1" applyAlignment="1">
      <alignment horizontal="right" vertical="center"/>
    </xf>
    <xf numFmtId="3" fontId="7" fillId="0" borderId="1" xfId="0" applyNumberFormat="1" applyFont="1" applyBorder="1" applyAlignment="1">
      <alignment horizontal="center" vertical="center"/>
    </xf>
    <xf numFmtId="0" fontId="6" fillId="0" borderId="12" xfId="0" applyFont="1" applyBorder="1"/>
    <xf numFmtId="4" fontId="8" fillId="0" borderId="12" xfId="0" applyNumberFormat="1" applyFont="1" applyBorder="1"/>
    <xf numFmtId="9" fontId="7" fillId="0" borderId="1" xfId="1" applyNumberFormat="1" applyFont="1" applyFill="1" applyBorder="1" applyAlignment="1" applyProtection="1">
      <alignment horizontal="center" vertical="center"/>
    </xf>
    <xf numFmtId="4" fontId="4" fillId="0" borderId="11" xfId="1" applyNumberFormat="1" applyFont="1" applyFill="1" applyBorder="1" applyAlignment="1" applyProtection="1">
      <alignment horizontal="center" vertical="center"/>
    </xf>
    <xf numFmtId="4" fontId="4" fillId="0" borderId="11" xfId="0" applyNumberFormat="1" applyFont="1" applyFill="1" applyBorder="1" applyAlignment="1">
      <alignment horizontal="center" vertical="center"/>
    </xf>
    <xf numFmtId="0" fontId="7" fillId="4" borderId="0" xfId="0" applyFont="1" applyFill="1" applyBorder="1" applyAlignment="1">
      <alignment vertical="center" wrapText="1"/>
    </xf>
    <xf numFmtId="0" fontId="7" fillId="4" borderId="0" xfId="0" applyFont="1" applyFill="1" applyBorder="1" applyAlignment="1">
      <alignment vertical="center"/>
    </xf>
    <xf numFmtId="0" fontId="7" fillId="4" borderId="0" xfId="0" applyFont="1" applyFill="1" applyBorder="1" applyAlignment="1">
      <alignment horizontal="center" vertical="center" wrapText="1"/>
    </xf>
    <xf numFmtId="3" fontId="7" fillId="4" borderId="0" xfId="0" applyNumberFormat="1" applyFont="1" applyFill="1" applyBorder="1" applyAlignment="1">
      <alignment horizontal="center" vertical="center"/>
    </xf>
    <xf numFmtId="4" fontId="11" fillId="4" borderId="0" xfId="0" applyNumberFormat="1" applyFont="1" applyFill="1" applyBorder="1" applyAlignment="1" applyProtection="1">
      <alignment horizontal="center" vertical="center" wrapText="1"/>
    </xf>
    <xf numFmtId="9" fontId="7" fillId="4" borderId="0" xfId="0" applyNumberFormat="1" applyFont="1" applyFill="1" applyBorder="1" applyAlignment="1">
      <alignment horizontal="center" vertical="center"/>
    </xf>
    <xf numFmtId="4" fontId="7" fillId="4" borderId="0" xfId="0" applyNumberFormat="1" applyFont="1" applyFill="1" applyBorder="1" applyAlignment="1">
      <alignment horizontal="center" vertical="center"/>
    </xf>
    <xf numFmtId="4" fontId="7" fillId="4" borderId="0" xfId="1" applyNumberFormat="1" applyFont="1" applyFill="1" applyBorder="1" applyAlignment="1" applyProtection="1">
      <alignment horizontal="center" vertical="center"/>
    </xf>
    <xf numFmtId="4" fontId="7" fillId="4" borderId="0" xfId="0" applyNumberFormat="1" applyFont="1" applyFill="1" applyBorder="1" applyAlignment="1">
      <alignment horizontal="right" vertical="center"/>
    </xf>
    <xf numFmtId="4" fontId="7" fillId="4" borderId="0" xfId="0" applyNumberFormat="1" applyFont="1" applyFill="1" applyBorder="1" applyAlignment="1">
      <alignment horizontal="left" vertical="center" wrapText="1"/>
    </xf>
    <xf numFmtId="0" fontId="10" fillId="0" borderId="1" xfId="4" applyFont="1" applyFill="1" applyBorder="1" applyAlignment="1">
      <alignment vertical="center" wrapText="1"/>
    </xf>
    <xf numFmtId="3" fontId="3" fillId="0" borderId="1" xfId="0" applyNumberFormat="1" applyFont="1" applyFill="1" applyBorder="1" applyAlignment="1" applyProtection="1">
      <alignment vertical="center" wrapText="1"/>
    </xf>
    <xf numFmtId="166" fontId="7" fillId="0" borderId="1" xfId="1" applyNumberFormat="1" applyFont="1" applyFill="1" applyBorder="1" applyAlignment="1" applyProtection="1">
      <alignment horizontal="center" vertical="center" wrapText="1"/>
    </xf>
    <xf numFmtId="4" fontId="7" fillId="0" borderId="5" xfId="0" applyNumberFormat="1" applyFont="1" applyFill="1" applyBorder="1" applyAlignment="1">
      <alignment horizontal="center" vertical="center" wrapText="1"/>
    </xf>
    <xf numFmtId="4" fontId="7" fillId="0" borderId="11" xfId="0" applyNumberFormat="1" applyFont="1" applyFill="1" applyBorder="1" applyAlignment="1">
      <alignment horizontal="center" vertical="center" wrapText="1"/>
    </xf>
    <xf numFmtId="3" fontId="7" fillId="0" borderId="1" xfId="0" applyNumberFormat="1" applyFont="1" applyFill="1" applyBorder="1" applyAlignment="1" applyProtection="1">
      <alignment vertical="center" wrapText="1"/>
      <protection locked="0"/>
    </xf>
  </cellXfs>
  <cellStyles count="12">
    <cellStyle name="Dziesiętny" xfId="1" builtinId="3"/>
    <cellStyle name="Normalny" xfId="0" builtinId="0"/>
    <cellStyle name="Normalny 10" xfId="9"/>
    <cellStyle name="Normalny 2" xfId="7"/>
    <cellStyle name="Normalny 3" xfId="8"/>
    <cellStyle name="Normalny 3 2" xfId="11"/>
    <cellStyle name="Normalny 4" xfId="10"/>
    <cellStyle name="Normalny 8" xfId="6"/>
    <cellStyle name="Normalny_Arkusz1" xfId="5"/>
    <cellStyle name="Normalny_pakiet cewniki" xfId="4"/>
    <cellStyle name="Procentowy" xfId="3" builtinId="5"/>
    <cellStyle name="Walutowy"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0"/>
  <sheetViews>
    <sheetView tabSelected="1" topLeftCell="A264" zoomScaleNormal="100" zoomScaleSheetLayoutView="55" workbookViewId="0">
      <selection activeCell="L268" sqref="L268"/>
    </sheetView>
  </sheetViews>
  <sheetFormatPr defaultRowHeight="12.75" x14ac:dyDescent="0.2"/>
  <cols>
    <col min="1" max="1" width="2.85546875" style="1" customWidth="1"/>
    <col min="2" max="2" width="69" style="49" customWidth="1"/>
    <col min="3" max="3" width="31" style="1" customWidth="1"/>
    <col min="4" max="4" width="7.5703125" style="277" customWidth="1"/>
    <col min="5" max="5" width="6.7109375" style="288" customWidth="1"/>
    <col min="6" max="6" width="11.42578125" style="105" customWidth="1"/>
    <col min="7" max="7" width="11.28515625" style="1" customWidth="1"/>
    <col min="8" max="8" width="11.28515625" style="2" customWidth="1"/>
    <col min="9" max="9" width="11.140625" style="2" customWidth="1"/>
    <col min="10" max="10" width="10.42578125" style="2" customWidth="1"/>
    <col min="11" max="11" width="12.7109375" style="220" customWidth="1"/>
    <col min="12" max="12" width="35.7109375" style="246" customWidth="1"/>
    <col min="13" max="13" width="9.42578125" style="3" bestFit="1" customWidth="1"/>
    <col min="14" max="16384" width="9.140625" style="1"/>
  </cols>
  <sheetData>
    <row r="1" spans="1:13" x14ac:dyDescent="0.2">
      <c r="A1" s="1" t="s">
        <v>22</v>
      </c>
    </row>
    <row r="3" spans="1:13" x14ac:dyDescent="0.2">
      <c r="A3" s="4"/>
      <c r="B3" s="207" t="s">
        <v>231</v>
      </c>
    </row>
    <row r="4" spans="1:13" x14ac:dyDescent="0.2">
      <c r="A4" s="4"/>
      <c r="B4" s="207"/>
    </row>
    <row r="5" spans="1:13" x14ac:dyDescent="0.2">
      <c r="A5" s="4"/>
      <c r="B5" s="207" t="s">
        <v>232</v>
      </c>
    </row>
    <row r="6" spans="1:13" x14ac:dyDescent="0.2">
      <c r="A6" s="4"/>
    </row>
    <row r="7" spans="1:13" s="10" customFormat="1" ht="12" x14ac:dyDescent="0.2">
      <c r="A7" s="5"/>
      <c r="B7" s="206" t="s">
        <v>24</v>
      </c>
      <c r="C7" s="145"/>
      <c r="D7" s="75"/>
      <c r="E7" s="289"/>
      <c r="F7" s="184"/>
      <c r="G7" s="6"/>
      <c r="H7" s="6"/>
      <c r="I7" s="7"/>
      <c r="J7" s="8"/>
      <c r="K7" s="221"/>
      <c r="L7" s="247"/>
      <c r="M7" s="9"/>
    </row>
    <row r="8" spans="1:13" s="10" customFormat="1" ht="35.25" customHeight="1" x14ac:dyDescent="0.2">
      <c r="A8" s="201" t="s">
        <v>0</v>
      </c>
      <c r="B8" s="240" t="s">
        <v>41</v>
      </c>
      <c r="C8" s="243" t="s">
        <v>1</v>
      </c>
      <c r="D8" s="201" t="s">
        <v>2</v>
      </c>
      <c r="E8" s="290" t="s">
        <v>3</v>
      </c>
      <c r="F8" s="217" t="s">
        <v>43</v>
      </c>
      <c r="G8" s="244" t="s">
        <v>4</v>
      </c>
      <c r="H8" s="217" t="s">
        <v>42</v>
      </c>
      <c r="I8" s="245" t="s">
        <v>5</v>
      </c>
      <c r="J8" s="217" t="s">
        <v>6</v>
      </c>
      <c r="K8" s="236" t="s">
        <v>7</v>
      </c>
      <c r="L8" s="248" t="s">
        <v>230</v>
      </c>
      <c r="M8" s="241" t="s">
        <v>8</v>
      </c>
    </row>
    <row r="9" spans="1:13" s="10" customFormat="1" ht="60" x14ac:dyDescent="0.2">
      <c r="A9" s="11">
        <v>1</v>
      </c>
      <c r="B9" s="12" t="s">
        <v>188</v>
      </c>
      <c r="C9" s="13"/>
      <c r="D9" s="14" t="s">
        <v>11</v>
      </c>
      <c r="E9" s="291">
        <v>200</v>
      </c>
      <c r="F9" s="175"/>
      <c r="G9" s="42">
        <v>0.08</v>
      </c>
      <c r="H9" s="17">
        <f>F9*G9+F9</f>
        <v>0</v>
      </c>
      <c r="I9" s="16">
        <f>E9*F9</f>
        <v>0</v>
      </c>
      <c r="J9" s="17">
        <f>K9-I9</f>
        <v>0</v>
      </c>
      <c r="K9" s="219">
        <f>E9*H9</f>
        <v>0</v>
      </c>
      <c r="L9" s="242" t="s">
        <v>27</v>
      </c>
      <c r="M9" s="44" t="s">
        <v>26</v>
      </c>
    </row>
    <row r="10" spans="1:13" s="10" customFormat="1" ht="84" x14ac:dyDescent="0.2">
      <c r="A10" s="11">
        <v>2</v>
      </c>
      <c r="B10" s="20" t="s">
        <v>23</v>
      </c>
      <c r="C10" s="13"/>
      <c r="D10" s="21" t="s">
        <v>11</v>
      </c>
      <c r="E10" s="291">
        <v>50</v>
      </c>
      <c r="F10" s="175"/>
      <c r="G10" s="19">
        <v>0.08</v>
      </c>
      <c r="H10" s="17">
        <f t="shared" ref="H10" si="0">F10*G10+F10</f>
        <v>0</v>
      </c>
      <c r="I10" s="16">
        <f t="shared" ref="I10" si="1">E10*F10</f>
        <v>0</v>
      </c>
      <c r="J10" s="17">
        <f t="shared" ref="J10" si="2">K10-I10</f>
        <v>0</v>
      </c>
      <c r="K10" s="219">
        <f t="shared" ref="K10" si="3">E10*H10</f>
        <v>0</v>
      </c>
      <c r="L10" s="242" t="s">
        <v>28</v>
      </c>
      <c r="M10" s="44" t="s">
        <v>26</v>
      </c>
    </row>
    <row r="11" spans="1:13" s="10" customFormat="1" x14ac:dyDescent="0.2">
      <c r="A11" s="5"/>
      <c r="B11" s="208"/>
      <c r="C11" s="22"/>
      <c r="D11" s="68"/>
      <c r="E11" s="289"/>
      <c r="F11" s="103" t="s">
        <v>10</v>
      </c>
      <c r="G11" s="37"/>
      <c r="H11" s="37"/>
      <c r="I11" s="166">
        <f>SUM(I9:I10)</f>
        <v>0</v>
      </c>
      <c r="J11" s="25">
        <f>SUM(J9:J10)</f>
        <v>0</v>
      </c>
      <c r="K11" s="222">
        <f>SUM(K9:K10)</f>
        <v>0</v>
      </c>
      <c r="L11" s="249"/>
      <c r="M11" s="9"/>
    </row>
    <row r="12" spans="1:13" s="10" customFormat="1" ht="12" x14ac:dyDescent="0.2">
      <c r="A12" s="5"/>
      <c r="B12" s="209" t="s">
        <v>29</v>
      </c>
      <c r="C12" s="150"/>
      <c r="D12" s="68"/>
      <c r="E12" s="292"/>
      <c r="F12" s="184"/>
      <c r="G12" s="6"/>
      <c r="H12" s="6"/>
      <c r="I12" s="7"/>
      <c r="J12" s="8"/>
      <c r="K12" s="221"/>
      <c r="L12" s="247"/>
      <c r="M12" s="9"/>
    </row>
    <row r="13" spans="1:13" s="10" customFormat="1" ht="36" customHeight="1" x14ac:dyDescent="0.2">
      <c r="A13" s="201" t="s">
        <v>0</v>
      </c>
      <c r="B13" s="240" t="s">
        <v>41</v>
      </c>
      <c r="C13" s="243" t="s">
        <v>1</v>
      </c>
      <c r="D13" s="201" t="s">
        <v>2</v>
      </c>
      <c r="E13" s="290" t="s">
        <v>3</v>
      </c>
      <c r="F13" s="217" t="s">
        <v>43</v>
      </c>
      <c r="G13" s="244" t="s">
        <v>4</v>
      </c>
      <c r="H13" s="217" t="s">
        <v>42</v>
      </c>
      <c r="I13" s="245" t="s">
        <v>5</v>
      </c>
      <c r="J13" s="217" t="s">
        <v>6</v>
      </c>
      <c r="K13" s="236" t="s">
        <v>7</v>
      </c>
      <c r="L13" s="248" t="s">
        <v>25</v>
      </c>
      <c r="M13" s="241" t="s">
        <v>8</v>
      </c>
    </row>
    <row r="14" spans="1:13" s="10" customFormat="1" ht="168" x14ac:dyDescent="0.2">
      <c r="A14" s="147">
        <v>1</v>
      </c>
      <c r="B14" s="96" t="s">
        <v>46</v>
      </c>
      <c r="C14" s="149"/>
      <c r="D14" s="21" t="s">
        <v>11</v>
      </c>
      <c r="E14" s="293">
        <v>50</v>
      </c>
      <c r="F14" s="176"/>
      <c r="G14" s="15">
        <v>0.08</v>
      </c>
      <c r="H14" s="17">
        <f t="shared" ref="H14:H27" si="4">F14*G14+F14</f>
        <v>0</v>
      </c>
      <c r="I14" s="16">
        <f t="shared" ref="I14:I27" si="5">E14*F14</f>
        <v>0</v>
      </c>
      <c r="J14" s="17">
        <f t="shared" ref="J14:J27" si="6">K14-I14</f>
        <v>0</v>
      </c>
      <c r="K14" s="219">
        <f t="shared" ref="K14:K27" si="7">E14*H14</f>
        <v>0</v>
      </c>
      <c r="L14" s="242" t="s">
        <v>48</v>
      </c>
      <c r="M14" s="27"/>
    </row>
    <row r="15" spans="1:13" s="10" customFormat="1" ht="240" x14ac:dyDescent="0.2">
      <c r="A15" s="147">
        <v>2</v>
      </c>
      <c r="B15" s="96" t="s">
        <v>30</v>
      </c>
      <c r="C15" s="149"/>
      <c r="D15" s="21" t="s">
        <v>11</v>
      </c>
      <c r="E15" s="293">
        <v>450</v>
      </c>
      <c r="F15" s="176"/>
      <c r="G15" s="15">
        <v>0.08</v>
      </c>
      <c r="H15" s="17">
        <f t="shared" si="4"/>
        <v>0</v>
      </c>
      <c r="I15" s="16">
        <f t="shared" si="5"/>
        <v>0</v>
      </c>
      <c r="J15" s="17">
        <f t="shared" si="6"/>
        <v>0</v>
      </c>
      <c r="K15" s="219">
        <f t="shared" si="7"/>
        <v>0</v>
      </c>
      <c r="L15" s="242" t="s">
        <v>48</v>
      </c>
      <c r="M15" s="27"/>
    </row>
    <row r="16" spans="1:13" s="10" customFormat="1" ht="205.5" customHeight="1" x14ac:dyDescent="0.2">
      <c r="A16" s="147">
        <v>3</v>
      </c>
      <c r="B16" s="96" t="s">
        <v>31</v>
      </c>
      <c r="C16" s="149"/>
      <c r="D16" s="21" t="s">
        <v>11</v>
      </c>
      <c r="E16" s="293">
        <v>50</v>
      </c>
      <c r="F16" s="176"/>
      <c r="G16" s="15">
        <v>0.08</v>
      </c>
      <c r="H16" s="17">
        <f t="shared" si="4"/>
        <v>0</v>
      </c>
      <c r="I16" s="16">
        <f t="shared" si="5"/>
        <v>0</v>
      </c>
      <c r="J16" s="17">
        <f t="shared" si="6"/>
        <v>0</v>
      </c>
      <c r="K16" s="219">
        <f t="shared" si="7"/>
        <v>0</v>
      </c>
      <c r="L16" s="242" t="s">
        <v>49</v>
      </c>
      <c r="M16" s="27"/>
    </row>
    <row r="17" spans="1:13" s="10" customFormat="1" ht="180" x14ac:dyDescent="0.2">
      <c r="A17" s="147">
        <v>4</v>
      </c>
      <c r="B17" s="96" t="s">
        <v>32</v>
      </c>
      <c r="C17" s="149"/>
      <c r="D17" s="21" t="s">
        <v>11</v>
      </c>
      <c r="E17" s="293">
        <v>400</v>
      </c>
      <c r="F17" s="176"/>
      <c r="G17" s="15">
        <v>0.08</v>
      </c>
      <c r="H17" s="17">
        <f t="shared" si="4"/>
        <v>0</v>
      </c>
      <c r="I17" s="16">
        <f t="shared" si="5"/>
        <v>0</v>
      </c>
      <c r="J17" s="17">
        <f t="shared" si="6"/>
        <v>0</v>
      </c>
      <c r="K17" s="219">
        <f t="shared" si="7"/>
        <v>0</v>
      </c>
      <c r="L17" s="242" t="s">
        <v>49</v>
      </c>
      <c r="M17" s="27"/>
    </row>
    <row r="18" spans="1:13" s="10" customFormat="1" ht="252" x14ac:dyDescent="0.2">
      <c r="A18" s="147">
        <v>5</v>
      </c>
      <c r="B18" s="96" t="s">
        <v>33</v>
      </c>
      <c r="C18" s="149"/>
      <c r="D18" s="21" t="s">
        <v>11</v>
      </c>
      <c r="E18" s="293">
        <v>300</v>
      </c>
      <c r="F18" s="176"/>
      <c r="G18" s="15">
        <v>0.08</v>
      </c>
      <c r="H18" s="17">
        <f t="shared" si="4"/>
        <v>0</v>
      </c>
      <c r="I18" s="16">
        <f t="shared" si="5"/>
        <v>0</v>
      </c>
      <c r="J18" s="17">
        <f t="shared" si="6"/>
        <v>0</v>
      </c>
      <c r="K18" s="219">
        <f t="shared" si="7"/>
        <v>0</v>
      </c>
      <c r="L18" s="242" t="s">
        <v>47</v>
      </c>
      <c r="M18" s="27"/>
    </row>
    <row r="19" spans="1:13" s="10" customFormat="1" ht="240" x14ac:dyDescent="0.2">
      <c r="A19" s="147">
        <v>6</v>
      </c>
      <c r="B19" s="96" t="s">
        <v>34</v>
      </c>
      <c r="C19" s="149"/>
      <c r="D19" s="21" t="s">
        <v>11</v>
      </c>
      <c r="E19" s="293">
        <v>300</v>
      </c>
      <c r="F19" s="176"/>
      <c r="G19" s="15">
        <v>0.08</v>
      </c>
      <c r="H19" s="17">
        <f t="shared" si="4"/>
        <v>0</v>
      </c>
      <c r="I19" s="16">
        <f t="shared" si="5"/>
        <v>0</v>
      </c>
      <c r="J19" s="17">
        <f t="shared" si="6"/>
        <v>0</v>
      </c>
      <c r="K19" s="219">
        <f t="shared" si="7"/>
        <v>0</v>
      </c>
      <c r="L19" s="242" t="s">
        <v>49</v>
      </c>
      <c r="M19" s="27"/>
    </row>
    <row r="20" spans="1:13" s="10" customFormat="1" ht="204" x14ac:dyDescent="0.2">
      <c r="A20" s="147">
        <v>7</v>
      </c>
      <c r="B20" s="96" t="s">
        <v>35</v>
      </c>
      <c r="C20" s="149"/>
      <c r="D20" s="21" t="s">
        <v>11</v>
      </c>
      <c r="E20" s="293">
        <v>600</v>
      </c>
      <c r="F20" s="176"/>
      <c r="G20" s="15">
        <v>0.08</v>
      </c>
      <c r="H20" s="17">
        <f t="shared" si="4"/>
        <v>0</v>
      </c>
      <c r="I20" s="16">
        <f t="shared" si="5"/>
        <v>0</v>
      </c>
      <c r="J20" s="17">
        <f t="shared" si="6"/>
        <v>0</v>
      </c>
      <c r="K20" s="219">
        <f t="shared" si="7"/>
        <v>0</v>
      </c>
      <c r="L20" s="242" t="s">
        <v>49</v>
      </c>
      <c r="M20" s="27"/>
    </row>
    <row r="21" spans="1:13" s="10" customFormat="1" ht="216" x14ac:dyDescent="0.2">
      <c r="A21" s="147">
        <v>8</v>
      </c>
      <c r="B21" s="96" t="s">
        <v>36</v>
      </c>
      <c r="C21" s="149"/>
      <c r="D21" s="21" t="s">
        <v>11</v>
      </c>
      <c r="E21" s="293">
        <v>400</v>
      </c>
      <c r="F21" s="176"/>
      <c r="G21" s="15">
        <v>0.08</v>
      </c>
      <c r="H21" s="17">
        <f t="shared" si="4"/>
        <v>0</v>
      </c>
      <c r="I21" s="16">
        <f t="shared" si="5"/>
        <v>0</v>
      </c>
      <c r="J21" s="17">
        <f t="shared" si="6"/>
        <v>0</v>
      </c>
      <c r="K21" s="219">
        <f t="shared" si="7"/>
        <v>0</v>
      </c>
      <c r="L21" s="242" t="s">
        <v>47</v>
      </c>
      <c r="M21" s="27"/>
    </row>
    <row r="22" spans="1:13" s="10" customFormat="1" ht="240" x14ac:dyDescent="0.2">
      <c r="A22" s="147">
        <v>9</v>
      </c>
      <c r="B22" s="96" t="s">
        <v>45</v>
      </c>
      <c r="C22" s="149"/>
      <c r="D22" s="21" t="s">
        <v>11</v>
      </c>
      <c r="E22" s="293">
        <v>1000</v>
      </c>
      <c r="F22" s="176"/>
      <c r="G22" s="15">
        <v>0.08</v>
      </c>
      <c r="H22" s="17">
        <f t="shared" si="4"/>
        <v>0</v>
      </c>
      <c r="I22" s="16">
        <f t="shared" si="5"/>
        <v>0</v>
      </c>
      <c r="J22" s="17">
        <f t="shared" si="6"/>
        <v>0</v>
      </c>
      <c r="K22" s="219">
        <f t="shared" si="7"/>
        <v>0</v>
      </c>
      <c r="L22" s="242" t="s">
        <v>47</v>
      </c>
      <c r="M22" s="27"/>
    </row>
    <row r="23" spans="1:13" s="10" customFormat="1" ht="72" x14ac:dyDescent="0.2">
      <c r="A23" s="147">
        <v>10</v>
      </c>
      <c r="B23" s="96" t="s">
        <v>37</v>
      </c>
      <c r="C23" s="149"/>
      <c r="D23" s="21" t="s">
        <v>11</v>
      </c>
      <c r="E23" s="293">
        <v>200</v>
      </c>
      <c r="F23" s="176"/>
      <c r="G23" s="15">
        <v>0.08</v>
      </c>
      <c r="H23" s="17">
        <f t="shared" ref="H23:H26" si="8">F23*G23+F23</f>
        <v>0</v>
      </c>
      <c r="I23" s="16">
        <f t="shared" ref="I23:I26" si="9">E23*F23</f>
        <v>0</v>
      </c>
      <c r="J23" s="17">
        <f t="shared" ref="J23:J26" si="10">K23-I23</f>
        <v>0</v>
      </c>
      <c r="K23" s="219">
        <f t="shared" ref="K23:K26" si="11">E23*H23</f>
        <v>0</v>
      </c>
      <c r="L23" s="242"/>
      <c r="M23" s="27"/>
    </row>
    <row r="24" spans="1:13" s="10" customFormat="1" ht="222.75" customHeight="1" x14ac:dyDescent="0.2">
      <c r="A24" s="147">
        <v>11</v>
      </c>
      <c r="B24" s="96" t="s">
        <v>38</v>
      </c>
      <c r="C24" s="149"/>
      <c r="D24" s="21" t="s">
        <v>11</v>
      </c>
      <c r="E24" s="293">
        <v>550</v>
      </c>
      <c r="F24" s="176"/>
      <c r="G24" s="15">
        <v>0.08</v>
      </c>
      <c r="H24" s="17">
        <f t="shared" si="8"/>
        <v>0</v>
      </c>
      <c r="I24" s="16">
        <f t="shared" si="9"/>
        <v>0</v>
      </c>
      <c r="J24" s="17">
        <f t="shared" si="10"/>
        <v>0</v>
      </c>
      <c r="K24" s="219">
        <f t="shared" si="11"/>
        <v>0</v>
      </c>
      <c r="L24" s="242" t="s">
        <v>47</v>
      </c>
      <c r="M24" s="27"/>
    </row>
    <row r="25" spans="1:13" s="10" customFormat="1" ht="185.25" customHeight="1" x14ac:dyDescent="0.2">
      <c r="A25" s="147">
        <v>12</v>
      </c>
      <c r="B25" s="96" t="s">
        <v>39</v>
      </c>
      <c r="C25" s="149"/>
      <c r="D25" s="21" t="s">
        <v>11</v>
      </c>
      <c r="E25" s="293">
        <v>50</v>
      </c>
      <c r="F25" s="176"/>
      <c r="G25" s="15">
        <v>0.08</v>
      </c>
      <c r="H25" s="17">
        <f t="shared" si="8"/>
        <v>0</v>
      </c>
      <c r="I25" s="16">
        <f t="shared" si="9"/>
        <v>0</v>
      </c>
      <c r="J25" s="17">
        <f t="shared" si="10"/>
        <v>0</v>
      </c>
      <c r="K25" s="219">
        <f t="shared" si="11"/>
        <v>0</v>
      </c>
      <c r="L25" s="242" t="s">
        <v>47</v>
      </c>
      <c r="M25" s="27"/>
    </row>
    <row r="26" spans="1:13" s="10" customFormat="1" ht="240" x14ac:dyDescent="0.2">
      <c r="A26" s="147">
        <v>13</v>
      </c>
      <c r="B26" s="96" t="s">
        <v>40</v>
      </c>
      <c r="C26" s="149"/>
      <c r="D26" s="21" t="s">
        <v>11</v>
      </c>
      <c r="E26" s="293">
        <v>200</v>
      </c>
      <c r="F26" s="176"/>
      <c r="G26" s="15">
        <v>0.08</v>
      </c>
      <c r="H26" s="17">
        <f t="shared" si="8"/>
        <v>0</v>
      </c>
      <c r="I26" s="16">
        <f t="shared" si="9"/>
        <v>0</v>
      </c>
      <c r="J26" s="17">
        <f t="shared" si="10"/>
        <v>0</v>
      </c>
      <c r="K26" s="219">
        <f t="shared" si="11"/>
        <v>0</v>
      </c>
      <c r="L26" s="242" t="s">
        <v>47</v>
      </c>
      <c r="M26" s="27"/>
    </row>
    <row r="27" spans="1:13" s="10" customFormat="1" ht="60" x14ac:dyDescent="0.2">
      <c r="A27" s="147">
        <v>14</v>
      </c>
      <c r="B27" s="148" t="s">
        <v>233</v>
      </c>
      <c r="C27" s="149"/>
      <c r="D27" s="21" t="s">
        <v>11</v>
      </c>
      <c r="E27" s="293">
        <v>200</v>
      </c>
      <c r="F27" s="176"/>
      <c r="G27" s="15">
        <v>0.08</v>
      </c>
      <c r="H27" s="17">
        <f t="shared" si="4"/>
        <v>0</v>
      </c>
      <c r="I27" s="16">
        <f t="shared" si="5"/>
        <v>0</v>
      </c>
      <c r="J27" s="17">
        <f t="shared" si="6"/>
        <v>0</v>
      </c>
      <c r="K27" s="219">
        <f t="shared" si="7"/>
        <v>0</v>
      </c>
      <c r="L27" s="242"/>
      <c r="M27" s="27"/>
    </row>
    <row r="28" spans="1:13" x14ac:dyDescent="0.2">
      <c r="A28" s="36"/>
      <c r="B28" s="36"/>
      <c r="C28" s="36"/>
      <c r="D28" s="269"/>
      <c r="E28" s="294"/>
      <c r="F28" s="175" t="s">
        <v>10</v>
      </c>
      <c r="G28" s="37"/>
      <c r="H28" s="37"/>
      <c r="I28" s="29">
        <f>SUM(I14:I27)</f>
        <v>0</v>
      </c>
      <c r="J28" s="30">
        <f>SUM(J14:J27)</f>
        <v>0</v>
      </c>
      <c r="K28" s="223">
        <f>SUM(K14:K27)</f>
        <v>0</v>
      </c>
      <c r="L28" s="250"/>
      <c r="M28" s="26"/>
    </row>
    <row r="29" spans="1:13" x14ac:dyDescent="0.2">
      <c r="A29" s="36"/>
      <c r="B29" s="36"/>
      <c r="C29" s="36"/>
      <c r="D29" s="269"/>
      <c r="E29" s="294"/>
      <c r="F29" s="103"/>
      <c r="G29" s="37"/>
      <c r="H29" s="37"/>
      <c r="I29" s="110"/>
      <c r="J29" s="111"/>
      <c r="K29" s="224"/>
      <c r="L29" s="251"/>
      <c r="M29" s="118"/>
    </row>
    <row r="30" spans="1:13" x14ac:dyDescent="0.2">
      <c r="A30" s="36"/>
      <c r="B30" s="36"/>
      <c r="C30" s="36"/>
      <c r="D30" s="269"/>
      <c r="E30" s="294"/>
      <c r="F30" s="103"/>
      <c r="G30" s="37"/>
      <c r="H30" s="37"/>
      <c r="I30" s="110"/>
      <c r="J30" s="111"/>
      <c r="K30" s="224"/>
      <c r="L30" s="251"/>
      <c r="M30" s="118"/>
    </row>
    <row r="31" spans="1:13" x14ac:dyDescent="0.2">
      <c r="A31" s="36"/>
      <c r="B31" s="36"/>
      <c r="C31" s="36"/>
      <c r="D31" s="269"/>
      <c r="E31" s="294"/>
      <c r="F31" s="103"/>
      <c r="G31" s="37"/>
      <c r="H31" s="37"/>
      <c r="I31" s="110"/>
      <c r="J31" s="111"/>
      <c r="K31" s="224"/>
      <c r="L31" s="251"/>
      <c r="M31" s="118"/>
    </row>
    <row r="32" spans="1:13" x14ac:dyDescent="0.2">
      <c r="A32" s="5"/>
      <c r="B32" s="209" t="s">
        <v>52</v>
      </c>
      <c r="C32" s="150"/>
      <c r="D32" s="68"/>
      <c r="E32" s="292"/>
      <c r="F32" s="184"/>
      <c r="G32" s="6"/>
      <c r="H32" s="6"/>
      <c r="I32" s="7"/>
      <c r="J32" s="8"/>
      <c r="K32" s="221"/>
      <c r="L32" s="247"/>
      <c r="M32" s="9"/>
    </row>
    <row r="33" spans="1:17" ht="36" x14ac:dyDescent="0.2">
      <c r="A33" s="201" t="s">
        <v>0</v>
      </c>
      <c r="B33" s="240" t="s">
        <v>41</v>
      </c>
      <c r="C33" s="243" t="s">
        <v>1</v>
      </c>
      <c r="D33" s="201" t="s">
        <v>2</v>
      </c>
      <c r="E33" s="290" t="s">
        <v>3</v>
      </c>
      <c r="F33" s="217" t="s">
        <v>43</v>
      </c>
      <c r="G33" s="244" t="s">
        <v>4</v>
      </c>
      <c r="H33" s="217" t="s">
        <v>42</v>
      </c>
      <c r="I33" s="245" t="s">
        <v>5</v>
      </c>
      <c r="J33" s="217" t="s">
        <v>6</v>
      </c>
      <c r="K33" s="236" t="s">
        <v>7</v>
      </c>
      <c r="L33" s="248" t="s">
        <v>25</v>
      </c>
      <c r="M33" s="241" t="s">
        <v>8</v>
      </c>
    </row>
    <row r="34" spans="1:17" ht="71.25" customHeight="1" x14ac:dyDescent="0.2">
      <c r="A34" s="147">
        <v>1</v>
      </c>
      <c r="B34" s="148" t="s">
        <v>50</v>
      </c>
      <c r="C34" s="365"/>
      <c r="D34" s="21" t="s">
        <v>9</v>
      </c>
      <c r="E34" s="293">
        <v>3000</v>
      </c>
      <c r="F34" s="177"/>
      <c r="G34" s="15">
        <v>0.08</v>
      </c>
      <c r="H34" s="17">
        <f t="shared" ref="H34" si="12">F34*G34+F34</f>
        <v>0</v>
      </c>
      <c r="I34" s="16">
        <f t="shared" ref="I34" si="13">E34*F34</f>
        <v>0</v>
      </c>
      <c r="J34" s="17">
        <f t="shared" ref="J34" si="14">K34-I34</f>
        <v>0</v>
      </c>
      <c r="K34" s="219">
        <f t="shared" ref="K34" si="15">E34*H34</f>
        <v>0</v>
      </c>
      <c r="L34" s="364" t="s">
        <v>51</v>
      </c>
      <c r="M34" s="27" t="s">
        <v>26</v>
      </c>
      <c r="P34" s="1">
        <v>3000</v>
      </c>
      <c r="Q34" s="1">
        <v>4.9000000000000004</v>
      </c>
    </row>
    <row r="35" spans="1:17" x14ac:dyDescent="0.2">
      <c r="A35" s="36"/>
      <c r="B35" s="36"/>
      <c r="C35" s="36"/>
      <c r="D35" s="269"/>
      <c r="E35" s="294"/>
      <c r="F35" s="175" t="s">
        <v>10</v>
      </c>
      <c r="G35" s="37"/>
      <c r="H35" s="37"/>
      <c r="I35" s="29">
        <f>SUM(I34:I34)</f>
        <v>0</v>
      </c>
      <c r="J35" s="30">
        <f>SUM(J34:J34)</f>
        <v>0</v>
      </c>
      <c r="K35" s="223">
        <f>SUM(K34:K34)</f>
        <v>0</v>
      </c>
      <c r="L35" s="251"/>
      <c r="M35" s="118"/>
    </row>
    <row r="36" spans="1:17" x14ac:dyDescent="0.2">
      <c r="A36" s="36"/>
      <c r="B36" s="36"/>
      <c r="C36" s="36"/>
      <c r="D36" s="269"/>
      <c r="E36" s="294"/>
      <c r="F36" s="103"/>
      <c r="G36" s="37"/>
      <c r="H36" s="37"/>
      <c r="I36" s="110"/>
      <c r="J36" s="111"/>
      <c r="K36" s="224"/>
      <c r="L36" s="251"/>
      <c r="M36" s="118"/>
    </row>
    <row r="37" spans="1:17" x14ac:dyDescent="0.2">
      <c r="A37" s="123"/>
      <c r="B37" s="199"/>
      <c r="C37" s="123"/>
      <c r="D37" s="270"/>
      <c r="E37" s="295"/>
      <c r="F37" s="143"/>
      <c r="G37" s="124"/>
      <c r="H37" s="124"/>
      <c r="I37" s="110"/>
      <c r="J37" s="111"/>
      <c r="K37" s="224"/>
      <c r="L37" s="251"/>
      <c r="M37" s="118"/>
    </row>
    <row r="38" spans="1:17" x14ac:dyDescent="0.2">
      <c r="A38" s="5"/>
      <c r="B38" s="209" t="s">
        <v>55</v>
      </c>
      <c r="C38" s="150"/>
      <c r="D38" s="68"/>
      <c r="E38" s="292"/>
      <c r="F38" s="184"/>
      <c r="G38" s="6"/>
      <c r="H38" s="6"/>
      <c r="I38" s="7"/>
      <c r="J38" s="8"/>
      <c r="K38" s="221"/>
      <c r="L38" s="247"/>
      <c r="M38" s="9"/>
    </row>
    <row r="39" spans="1:17" ht="36" x14ac:dyDescent="0.2">
      <c r="A39" s="201" t="s">
        <v>0</v>
      </c>
      <c r="B39" s="240" t="s">
        <v>41</v>
      </c>
      <c r="C39" s="243" t="s">
        <v>1</v>
      </c>
      <c r="D39" s="201" t="s">
        <v>2</v>
      </c>
      <c r="E39" s="290" t="s">
        <v>3</v>
      </c>
      <c r="F39" s="217" t="s">
        <v>43</v>
      </c>
      <c r="G39" s="244" t="s">
        <v>4</v>
      </c>
      <c r="H39" s="217" t="s">
        <v>42</v>
      </c>
      <c r="I39" s="245" t="s">
        <v>5</v>
      </c>
      <c r="J39" s="217" t="s">
        <v>6</v>
      </c>
      <c r="K39" s="236" t="s">
        <v>7</v>
      </c>
      <c r="L39" s="248" t="s">
        <v>25</v>
      </c>
      <c r="M39" s="241" t="s">
        <v>8</v>
      </c>
    </row>
    <row r="40" spans="1:17" ht="24" x14ac:dyDescent="0.2">
      <c r="A40" s="147">
        <v>1</v>
      </c>
      <c r="B40" s="148" t="s">
        <v>53</v>
      </c>
      <c r="C40" s="365"/>
      <c r="D40" s="21" t="s">
        <v>11</v>
      </c>
      <c r="E40" s="293">
        <v>6000</v>
      </c>
      <c r="F40" s="177"/>
      <c r="G40" s="15">
        <v>0.08</v>
      </c>
      <c r="H40" s="17">
        <f t="shared" ref="H40" si="16">F40*G40+F40</f>
        <v>0</v>
      </c>
      <c r="I40" s="16">
        <f t="shared" ref="I40" si="17">E40*F40</f>
        <v>0</v>
      </c>
      <c r="J40" s="17">
        <f t="shared" ref="J40" si="18">K40-I40</f>
        <v>0</v>
      </c>
      <c r="K40" s="219">
        <f t="shared" ref="K40" si="19">E40*H40</f>
        <v>0</v>
      </c>
      <c r="L40" s="242" t="s">
        <v>54</v>
      </c>
      <c r="M40" s="27" t="s">
        <v>26</v>
      </c>
    </row>
    <row r="41" spans="1:17" x14ac:dyDescent="0.2">
      <c r="A41" s="36"/>
      <c r="B41" s="36"/>
      <c r="C41" s="36"/>
      <c r="D41" s="269"/>
      <c r="E41" s="294"/>
      <c r="F41" s="175" t="s">
        <v>10</v>
      </c>
      <c r="G41" s="37"/>
      <c r="H41" s="37"/>
      <c r="I41" s="29">
        <f>SUM(I40:I40)</f>
        <v>0</v>
      </c>
      <c r="J41" s="30">
        <f>SUM(J40:J40)</f>
        <v>0</v>
      </c>
      <c r="K41" s="223">
        <f>SUM(K40:K40)</f>
        <v>0</v>
      </c>
      <c r="L41" s="251"/>
      <c r="M41" s="118"/>
    </row>
    <row r="42" spans="1:17" x14ac:dyDescent="0.2">
      <c r="A42" s="123"/>
      <c r="B42" s="199"/>
      <c r="C42" s="123"/>
      <c r="D42" s="270"/>
      <c r="E42" s="295"/>
      <c r="F42" s="143"/>
      <c r="G42" s="124"/>
      <c r="H42" s="124"/>
      <c r="I42" s="110"/>
      <c r="J42" s="111"/>
      <c r="K42" s="224"/>
      <c r="L42" s="251"/>
      <c r="M42" s="118"/>
    </row>
    <row r="43" spans="1:17" x14ac:dyDescent="0.2">
      <c r="A43" s="108"/>
      <c r="B43" s="126"/>
      <c r="C43" s="108"/>
      <c r="D43" s="278"/>
      <c r="E43" s="296"/>
      <c r="F43" s="143"/>
      <c r="G43" s="79"/>
      <c r="H43" s="79"/>
      <c r="I43" s="32"/>
      <c r="J43" s="33"/>
      <c r="K43" s="225"/>
      <c r="L43" s="252"/>
      <c r="M43" s="34"/>
    </row>
    <row r="44" spans="1:17" x14ac:dyDescent="0.2">
      <c r="A44" s="5"/>
      <c r="B44" s="209" t="s">
        <v>56</v>
      </c>
      <c r="C44" s="150"/>
      <c r="D44" s="35"/>
      <c r="E44" s="297"/>
      <c r="F44" s="184"/>
      <c r="G44" s="6"/>
      <c r="H44" s="6"/>
      <c r="I44" s="7"/>
      <c r="J44" s="8"/>
      <c r="K44" s="221"/>
      <c r="L44" s="247"/>
      <c r="M44" s="22"/>
    </row>
    <row r="45" spans="1:17" ht="36" x14ac:dyDescent="0.2">
      <c r="A45" s="201" t="s">
        <v>0</v>
      </c>
      <c r="B45" s="240" t="s">
        <v>41</v>
      </c>
      <c r="C45" s="243" t="s">
        <v>1</v>
      </c>
      <c r="D45" s="201" t="s">
        <v>2</v>
      </c>
      <c r="E45" s="290" t="s">
        <v>3</v>
      </c>
      <c r="F45" s="217" t="s">
        <v>43</v>
      </c>
      <c r="G45" s="244" t="s">
        <v>4</v>
      </c>
      <c r="H45" s="217" t="s">
        <v>42</v>
      </c>
      <c r="I45" s="245" t="s">
        <v>5</v>
      </c>
      <c r="J45" s="217" t="s">
        <v>6</v>
      </c>
      <c r="K45" s="236" t="s">
        <v>7</v>
      </c>
      <c r="L45" s="248" t="s">
        <v>25</v>
      </c>
      <c r="M45" s="241" t="s">
        <v>8</v>
      </c>
    </row>
    <row r="46" spans="1:17" ht="60" x14ac:dyDescent="0.2">
      <c r="A46" s="264">
        <v>1</v>
      </c>
      <c r="B46" s="41" t="s">
        <v>203</v>
      </c>
      <c r="C46" s="365"/>
      <c r="D46" s="44" t="s">
        <v>11</v>
      </c>
      <c r="E46" s="291">
        <v>24</v>
      </c>
      <c r="F46" s="177"/>
      <c r="G46" s="15">
        <v>0.08</v>
      </c>
      <c r="H46" s="17">
        <f t="shared" ref="H46" si="20">F46*G46+F46</f>
        <v>0</v>
      </c>
      <c r="I46" s="16">
        <f t="shared" ref="I46" si="21">E46*F46</f>
        <v>0</v>
      </c>
      <c r="J46" s="17">
        <f t="shared" ref="J46" si="22">K46-I46</f>
        <v>0</v>
      </c>
      <c r="K46" s="219">
        <f t="shared" ref="K46" si="23">E46*H46</f>
        <v>0</v>
      </c>
      <c r="L46" s="242" t="s">
        <v>204</v>
      </c>
      <c r="M46" s="44" t="s">
        <v>26</v>
      </c>
    </row>
    <row r="47" spans="1:17" ht="60" x14ac:dyDescent="0.2">
      <c r="A47" s="76">
        <v>2</v>
      </c>
      <c r="B47" s="41" t="s">
        <v>205</v>
      </c>
      <c r="C47" s="365"/>
      <c r="D47" s="44" t="s">
        <v>11</v>
      </c>
      <c r="E47" s="291">
        <v>24</v>
      </c>
      <c r="F47" s="177"/>
      <c r="G47" s="15">
        <v>0.08</v>
      </c>
      <c r="H47" s="17">
        <f t="shared" ref="H47" si="24">F47*G47+F47</f>
        <v>0</v>
      </c>
      <c r="I47" s="16">
        <f t="shared" ref="I47" si="25">E47*F47</f>
        <v>0</v>
      </c>
      <c r="J47" s="17">
        <f t="shared" ref="J47" si="26">K47-I47</f>
        <v>0</v>
      </c>
      <c r="K47" s="219">
        <f t="shared" ref="K47" si="27">E47*H47</f>
        <v>0</v>
      </c>
      <c r="L47" s="242"/>
      <c r="M47" s="44"/>
    </row>
    <row r="48" spans="1:17" x14ac:dyDescent="0.2">
      <c r="D48" s="269"/>
      <c r="E48" s="294"/>
      <c r="F48" s="193" t="s">
        <v>10</v>
      </c>
      <c r="G48" s="37"/>
      <c r="H48" s="37"/>
      <c r="I48" s="352">
        <f>SUM(I46:I47)</f>
        <v>0</v>
      </c>
      <c r="J48" s="353">
        <f>SUM(J46:J47)</f>
        <v>0</v>
      </c>
      <c r="K48" s="232">
        <f>SUM(K46:K47)</f>
        <v>0</v>
      </c>
      <c r="L48" s="249"/>
      <c r="M48" s="34"/>
    </row>
    <row r="49" spans="1:13" x14ac:dyDescent="0.2">
      <c r="A49" s="108"/>
      <c r="B49" s="126"/>
      <c r="C49" s="108"/>
      <c r="D49" s="278"/>
      <c r="E49" s="296"/>
      <c r="F49" s="143"/>
      <c r="G49" s="79"/>
      <c r="H49" s="79"/>
      <c r="I49" s="32"/>
      <c r="J49" s="33"/>
      <c r="K49" s="225"/>
      <c r="L49" s="252"/>
      <c r="M49" s="34"/>
    </row>
    <row r="50" spans="1:13" x14ac:dyDescent="0.2">
      <c r="A50" s="5"/>
      <c r="B50" s="209" t="s">
        <v>57</v>
      </c>
      <c r="C50" s="151"/>
      <c r="D50" s="35"/>
      <c r="E50" s="297"/>
      <c r="F50" s="184"/>
      <c r="G50" s="6"/>
      <c r="H50" s="6"/>
      <c r="I50" s="7"/>
      <c r="J50" s="8"/>
      <c r="K50" s="221"/>
      <c r="L50" s="247"/>
      <c r="M50" s="22"/>
    </row>
    <row r="51" spans="1:13" ht="36" x14ac:dyDescent="0.2">
      <c r="A51" s="201" t="s">
        <v>0</v>
      </c>
      <c r="B51" s="240" t="s">
        <v>41</v>
      </c>
      <c r="C51" s="243" t="s">
        <v>1</v>
      </c>
      <c r="D51" s="201" t="s">
        <v>2</v>
      </c>
      <c r="E51" s="290" t="s">
        <v>3</v>
      </c>
      <c r="F51" s="217" t="s">
        <v>43</v>
      </c>
      <c r="G51" s="244" t="s">
        <v>4</v>
      </c>
      <c r="H51" s="217" t="s">
        <v>42</v>
      </c>
      <c r="I51" s="245" t="s">
        <v>5</v>
      </c>
      <c r="J51" s="217" t="s">
        <v>6</v>
      </c>
      <c r="K51" s="236" t="s">
        <v>7</v>
      </c>
      <c r="L51" s="248" t="s">
        <v>25</v>
      </c>
      <c r="M51" s="241" t="s">
        <v>8</v>
      </c>
    </row>
    <row r="52" spans="1:13" ht="48" x14ac:dyDescent="0.2">
      <c r="A52" s="40">
        <v>1</v>
      </c>
      <c r="B52" s="41" t="s">
        <v>58</v>
      </c>
      <c r="C52" s="365"/>
      <c r="D52" s="21" t="s">
        <v>9</v>
      </c>
      <c r="E52" s="348">
        <v>10</v>
      </c>
      <c r="F52" s="178"/>
      <c r="G52" s="42">
        <v>0.08</v>
      </c>
      <c r="H52" s="17">
        <f t="shared" ref="H52:H53" si="28">F52*G52+F52</f>
        <v>0</v>
      </c>
      <c r="I52" s="16">
        <f t="shared" ref="I52:I53" si="29">E52*F52</f>
        <v>0</v>
      </c>
      <c r="J52" s="17">
        <f t="shared" ref="J52:J53" si="30">K52-I52</f>
        <v>0</v>
      </c>
      <c r="K52" s="219">
        <f t="shared" ref="K52:K53" si="31">E52*H52</f>
        <v>0</v>
      </c>
      <c r="L52" s="253" t="s">
        <v>59</v>
      </c>
      <c r="M52" s="43" t="s">
        <v>61</v>
      </c>
    </row>
    <row r="53" spans="1:13" ht="48" x14ac:dyDescent="0.2">
      <c r="A53" s="40">
        <v>2</v>
      </c>
      <c r="B53" s="41" t="s">
        <v>60</v>
      </c>
      <c r="C53" s="365"/>
      <c r="D53" s="21" t="s">
        <v>9</v>
      </c>
      <c r="E53" s="348">
        <v>5</v>
      </c>
      <c r="F53" s="178"/>
      <c r="G53" s="42">
        <v>0.08</v>
      </c>
      <c r="H53" s="17">
        <f t="shared" si="28"/>
        <v>0</v>
      </c>
      <c r="I53" s="16">
        <f t="shared" si="29"/>
        <v>0</v>
      </c>
      <c r="J53" s="17">
        <f t="shared" si="30"/>
        <v>0</v>
      </c>
      <c r="K53" s="219">
        <f t="shared" si="31"/>
        <v>0</v>
      </c>
      <c r="L53" s="253" t="s">
        <v>59</v>
      </c>
      <c r="M53" s="43" t="s">
        <v>61</v>
      </c>
    </row>
    <row r="54" spans="1:13" x14ac:dyDescent="0.2">
      <c r="F54" s="175" t="s">
        <v>10</v>
      </c>
      <c r="G54" s="37"/>
      <c r="H54" s="37"/>
      <c r="I54" s="24">
        <f>SUM(I52:I53)</f>
        <v>0</v>
      </c>
      <c r="J54" s="25">
        <f>SUM(J52:J53)</f>
        <v>0</v>
      </c>
      <c r="K54" s="222">
        <f>SUM(K52:K53)</f>
        <v>0</v>
      </c>
      <c r="L54" s="249"/>
      <c r="M54" s="34"/>
    </row>
    <row r="55" spans="1:13" x14ac:dyDescent="0.2">
      <c r="B55" s="104" t="s">
        <v>62</v>
      </c>
      <c r="F55" s="103"/>
      <c r="G55" s="37"/>
      <c r="H55" s="37"/>
      <c r="I55" s="197"/>
      <c r="J55" s="198"/>
      <c r="K55" s="229"/>
      <c r="L55" s="249"/>
      <c r="M55" s="34"/>
    </row>
    <row r="56" spans="1:13" x14ac:dyDescent="0.2">
      <c r="F56" s="103"/>
      <c r="G56" s="37"/>
      <c r="H56" s="37"/>
      <c r="I56" s="197"/>
      <c r="J56" s="198"/>
      <c r="K56" s="229"/>
      <c r="L56" s="249"/>
      <c r="M56" s="34"/>
    </row>
    <row r="57" spans="1:13" x14ac:dyDescent="0.2">
      <c r="A57" s="108"/>
      <c r="B57" s="126"/>
      <c r="C57" s="108"/>
      <c r="D57" s="278"/>
      <c r="E57" s="296"/>
      <c r="F57" s="143"/>
      <c r="G57" s="79"/>
      <c r="H57" s="79"/>
      <c r="I57" s="32"/>
      <c r="J57" s="33"/>
      <c r="K57" s="225"/>
      <c r="L57" s="252"/>
      <c r="M57" s="34"/>
    </row>
    <row r="58" spans="1:13" s="5" customFormat="1" ht="12" x14ac:dyDescent="0.2">
      <c r="B58" s="209" t="s">
        <v>65</v>
      </c>
      <c r="C58" s="151"/>
      <c r="D58" s="35"/>
      <c r="E58" s="297"/>
      <c r="F58" s="184"/>
      <c r="G58" s="6"/>
      <c r="H58" s="6"/>
      <c r="I58" s="7"/>
      <c r="J58" s="8"/>
      <c r="K58" s="221"/>
      <c r="L58" s="247"/>
      <c r="M58" s="22"/>
    </row>
    <row r="59" spans="1:13" s="5" customFormat="1" ht="36" x14ac:dyDescent="0.2">
      <c r="A59" s="201" t="s">
        <v>0</v>
      </c>
      <c r="B59" s="240" t="s">
        <v>41</v>
      </c>
      <c r="C59" s="243" t="s">
        <v>1</v>
      </c>
      <c r="D59" s="201" t="s">
        <v>2</v>
      </c>
      <c r="E59" s="290" t="s">
        <v>3</v>
      </c>
      <c r="F59" s="217" t="s">
        <v>43</v>
      </c>
      <c r="G59" s="244" t="s">
        <v>4</v>
      </c>
      <c r="H59" s="217" t="s">
        <v>42</v>
      </c>
      <c r="I59" s="245" t="s">
        <v>5</v>
      </c>
      <c r="J59" s="217" t="s">
        <v>6</v>
      </c>
      <c r="K59" s="236" t="s">
        <v>7</v>
      </c>
      <c r="L59" s="248" t="s">
        <v>25</v>
      </c>
      <c r="M59" s="241" t="s">
        <v>8</v>
      </c>
    </row>
    <row r="60" spans="1:13" s="5" customFormat="1" ht="54.75" customHeight="1" x14ac:dyDescent="0.2">
      <c r="A60" s="44">
        <v>1</v>
      </c>
      <c r="B60" s="45" t="s">
        <v>63</v>
      </c>
      <c r="C60" s="20"/>
      <c r="D60" s="46" t="s">
        <v>9</v>
      </c>
      <c r="E60" s="298">
        <v>2000</v>
      </c>
      <c r="F60" s="179"/>
      <c r="G60" s="47">
        <v>0.08</v>
      </c>
      <c r="H60" s="17">
        <f t="shared" ref="H60" si="32">F60*G60+F60</f>
        <v>0</v>
      </c>
      <c r="I60" s="16">
        <f t="shared" ref="I60" si="33">E60*F60</f>
        <v>0</v>
      </c>
      <c r="J60" s="17">
        <f t="shared" ref="J60" si="34">K60-I60</f>
        <v>0</v>
      </c>
      <c r="K60" s="219">
        <f t="shared" ref="K60" si="35">E60*H60</f>
        <v>0</v>
      </c>
      <c r="L60" s="242" t="s">
        <v>64</v>
      </c>
      <c r="M60" s="44" t="s">
        <v>26</v>
      </c>
    </row>
    <row r="61" spans="1:13" x14ac:dyDescent="0.2">
      <c r="A61" s="49"/>
      <c r="C61" s="50"/>
      <c r="D61" s="269"/>
      <c r="E61" s="299"/>
      <c r="F61" s="186" t="s">
        <v>10</v>
      </c>
      <c r="G61" s="23"/>
      <c r="H61" s="23"/>
      <c r="I61" s="24">
        <f>SUM(I60:I60)</f>
        <v>0</v>
      </c>
      <c r="J61" s="25">
        <f>SUM(J60:J60)</f>
        <v>0</v>
      </c>
      <c r="K61" s="222">
        <f>SUM(K60:K60)</f>
        <v>0</v>
      </c>
      <c r="L61" s="255"/>
      <c r="M61" s="51"/>
    </row>
    <row r="62" spans="1:13" x14ac:dyDescent="0.2">
      <c r="A62" s="108"/>
      <c r="B62" s="126"/>
      <c r="C62" s="127"/>
      <c r="D62" s="278"/>
      <c r="E62" s="296"/>
      <c r="F62" s="183"/>
      <c r="G62" s="108"/>
      <c r="H62" s="119"/>
    </row>
    <row r="63" spans="1:13" s="10" customFormat="1" ht="12" x14ac:dyDescent="0.2">
      <c r="A63" s="5"/>
      <c r="B63" s="206" t="s">
        <v>68</v>
      </c>
      <c r="C63" s="122"/>
      <c r="D63" s="35"/>
      <c r="E63" s="289"/>
      <c r="F63" s="184"/>
      <c r="G63" s="6"/>
      <c r="H63" s="6"/>
      <c r="I63" s="7"/>
      <c r="J63" s="8"/>
      <c r="K63" s="221"/>
      <c r="L63" s="247"/>
      <c r="M63" s="9"/>
    </row>
    <row r="64" spans="1:13" s="28" customFormat="1" ht="36" x14ac:dyDescent="0.2">
      <c r="A64" s="201" t="s">
        <v>0</v>
      </c>
      <c r="B64" s="240" t="s">
        <v>41</v>
      </c>
      <c r="C64" s="243" t="s">
        <v>1</v>
      </c>
      <c r="D64" s="201" t="s">
        <v>2</v>
      </c>
      <c r="E64" s="290" t="s">
        <v>3</v>
      </c>
      <c r="F64" s="217" t="s">
        <v>43</v>
      </c>
      <c r="G64" s="244" t="s">
        <v>4</v>
      </c>
      <c r="H64" s="217" t="s">
        <v>42</v>
      </c>
      <c r="I64" s="245" t="s">
        <v>5</v>
      </c>
      <c r="J64" s="217" t="s">
        <v>6</v>
      </c>
      <c r="K64" s="236" t="s">
        <v>7</v>
      </c>
      <c r="L64" s="248" t="s">
        <v>25</v>
      </c>
      <c r="M64" s="241" t="s">
        <v>8</v>
      </c>
    </row>
    <row r="65" spans="1:13" s="10" customFormat="1" ht="36" x14ac:dyDescent="0.2">
      <c r="A65" s="53">
        <v>1</v>
      </c>
      <c r="B65" s="18" t="s">
        <v>66</v>
      </c>
      <c r="C65" s="18"/>
      <c r="D65" s="44" t="s">
        <v>9</v>
      </c>
      <c r="E65" s="291">
        <v>800</v>
      </c>
      <c r="F65" s="174"/>
      <c r="G65" s="47">
        <v>0.08</v>
      </c>
      <c r="H65" s="17">
        <f t="shared" ref="H65" si="36">F65*G65+F65</f>
        <v>0</v>
      </c>
      <c r="I65" s="16">
        <f t="shared" ref="I65" si="37">E65*F65</f>
        <v>0</v>
      </c>
      <c r="J65" s="17">
        <f t="shared" ref="J65" si="38">K65-I65</f>
        <v>0</v>
      </c>
      <c r="K65" s="219">
        <f t="shared" ref="K65" si="39">E65*H65</f>
        <v>0</v>
      </c>
      <c r="L65" s="242" t="s">
        <v>67</v>
      </c>
      <c r="M65" s="44" t="s">
        <v>26</v>
      </c>
    </row>
    <row r="66" spans="1:13" s="10" customFormat="1" x14ac:dyDescent="0.2">
      <c r="A66" s="5"/>
      <c r="B66" s="203"/>
      <c r="C66" s="22"/>
      <c r="D66" s="68"/>
      <c r="E66" s="289"/>
      <c r="F66" s="186" t="s">
        <v>10</v>
      </c>
      <c r="G66" s="55"/>
      <c r="H66" s="55"/>
      <c r="I66" s="24">
        <f>SUM(I65:I65)</f>
        <v>0</v>
      </c>
      <c r="J66" s="25">
        <f>SUM(J65:J65)</f>
        <v>0</v>
      </c>
      <c r="K66" s="222">
        <f>SUM(K65:K65)</f>
        <v>0</v>
      </c>
      <c r="L66" s="255"/>
      <c r="M66" s="18"/>
    </row>
    <row r="67" spans="1:13" s="28" customFormat="1" x14ac:dyDescent="0.2">
      <c r="A67" s="77"/>
      <c r="B67" s="210"/>
      <c r="C67" s="128"/>
      <c r="D67" s="279"/>
      <c r="E67" s="300"/>
      <c r="F67" s="185"/>
      <c r="G67" s="129"/>
      <c r="H67" s="157"/>
      <c r="I67" s="7"/>
      <c r="J67" s="8"/>
      <c r="K67" s="221"/>
      <c r="L67" s="247"/>
      <c r="M67" s="56"/>
    </row>
    <row r="68" spans="1:13" x14ac:dyDescent="0.2">
      <c r="B68" s="209" t="s">
        <v>69</v>
      </c>
      <c r="C68" s="153"/>
    </row>
    <row r="69" spans="1:13" ht="36" x14ac:dyDescent="0.2">
      <c r="A69" s="201" t="s">
        <v>0</v>
      </c>
      <c r="B69" s="240" t="s">
        <v>41</v>
      </c>
      <c r="C69" s="243" t="s">
        <v>1</v>
      </c>
      <c r="D69" s="201" t="s">
        <v>2</v>
      </c>
      <c r="E69" s="290" t="s">
        <v>3</v>
      </c>
      <c r="F69" s="217" t="s">
        <v>43</v>
      </c>
      <c r="G69" s="244" t="s">
        <v>4</v>
      </c>
      <c r="H69" s="217" t="s">
        <v>42</v>
      </c>
      <c r="I69" s="245" t="s">
        <v>5</v>
      </c>
      <c r="J69" s="217" t="s">
        <v>6</v>
      </c>
      <c r="K69" s="236" t="s">
        <v>7</v>
      </c>
      <c r="L69" s="248" t="s">
        <v>25</v>
      </c>
      <c r="M69" s="241" t="s">
        <v>8</v>
      </c>
    </row>
    <row r="70" spans="1:13" ht="48" x14ac:dyDescent="0.2">
      <c r="A70" s="57">
        <v>1</v>
      </c>
      <c r="B70" s="369" t="s">
        <v>70</v>
      </c>
      <c r="C70" s="26"/>
      <c r="D70" s="95" t="s">
        <v>9</v>
      </c>
      <c r="E70" s="301">
        <v>1000</v>
      </c>
      <c r="F70" s="176"/>
      <c r="G70" s="47">
        <v>0.08</v>
      </c>
      <c r="H70" s="17">
        <f t="shared" ref="H70" si="40">F70*G70+F70</f>
        <v>0</v>
      </c>
      <c r="I70" s="16">
        <f t="shared" ref="I70" si="41">E70*F70</f>
        <v>0</v>
      </c>
      <c r="J70" s="17">
        <f t="shared" ref="J70" si="42">K70-I70</f>
        <v>0</v>
      </c>
      <c r="K70" s="219">
        <f t="shared" ref="K70" si="43">E70*H70</f>
        <v>0</v>
      </c>
      <c r="L70" s="253" t="s">
        <v>71</v>
      </c>
      <c r="M70" s="44" t="s">
        <v>26</v>
      </c>
    </row>
    <row r="71" spans="1:13" ht="36" x14ac:dyDescent="0.2">
      <c r="A71" s="57">
        <v>2</v>
      </c>
      <c r="B71" s="369" t="s">
        <v>72</v>
      </c>
      <c r="C71" s="26"/>
      <c r="D71" s="95" t="s">
        <v>9</v>
      </c>
      <c r="E71" s="301">
        <v>11000</v>
      </c>
      <c r="F71" s="176"/>
      <c r="G71" s="47">
        <v>0.08</v>
      </c>
      <c r="H71" s="17">
        <f t="shared" ref="H71:H80" si="44">F71*G71+F71</f>
        <v>0</v>
      </c>
      <c r="I71" s="16">
        <f t="shared" ref="I71:I80" si="45">E71*F71</f>
        <v>0</v>
      </c>
      <c r="J71" s="17">
        <f t="shared" ref="J71:J80" si="46">K71-I71</f>
        <v>0</v>
      </c>
      <c r="K71" s="219">
        <f t="shared" ref="K71:K80" si="47">E71*H71</f>
        <v>0</v>
      </c>
      <c r="L71" s="253" t="s">
        <v>73</v>
      </c>
      <c r="M71" s="44" t="s">
        <v>26</v>
      </c>
    </row>
    <row r="72" spans="1:13" ht="24" x14ac:dyDescent="0.2">
      <c r="A72" s="57">
        <v>3</v>
      </c>
      <c r="B72" s="369" t="s">
        <v>74</v>
      </c>
      <c r="C72" s="26"/>
      <c r="D72" s="95" t="s">
        <v>12</v>
      </c>
      <c r="E72" s="301">
        <v>1500</v>
      </c>
      <c r="F72" s="176"/>
      <c r="G72" s="47">
        <v>0.08</v>
      </c>
      <c r="H72" s="17">
        <f t="shared" si="44"/>
        <v>0</v>
      </c>
      <c r="I72" s="16">
        <f t="shared" si="45"/>
        <v>0</v>
      </c>
      <c r="J72" s="17">
        <f t="shared" si="46"/>
        <v>0</v>
      </c>
      <c r="K72" s="219">
        <f t="shared" si="47"/>
        <v>0</v>
      </c>
      <c r="L72" s="253"/>
      <c r="M72" s="44" t="s">
        <v>26</v>
      </c>
    </row>
    <row r="73" spans="1:13" x14ac:dyDescent="0.2">
      <c r="A73" s="57">
        <v>4</v>
      </c>
      <c r="B73" s="369" t="s">
        <v>75</v>
      </c>
      <c r="C73" s="26"/>
      <c r="D73" s="95" t="s">
        <v>9</v>
      </c>
      <c r="E73" s="301">
        <v>400</v>
      </c>
      <c r="F73" s="176"/>
      <c r="G73" s="47">
        <v>0.08</v>
      </c>
      <c r="H73" s="17">
        <f t="shared" si="44"/>
        <v>0</v>
      </c>
      <c r="I73" s="16">
        <f t="shared" si="45"/>
        <v>0</v>
      </c>
      <c r="J73" s="17">
        <f t="shared" si="46"/>
        <v>0</v>
      </c>
      <c r="K73" s="219">
        <f t="shared" si="47"/>
        <v>0</v>
      </c>
      <c r="L73" s="253"/>
      <c r="M73" s="44" t="s">
        <v>26</v>
      </c>
    </row>
    <row r="74" spans="1:13" ht="72" x14ac:dyDescent="0.2">
      <c r="A74" s="57">
        <v>5</v>
      </c>
      <c r="B74" s="369" t="s">
        <v>76</v>
      </c>
      <c r="C74" s="26"/>
      <c r="D74" s="95" t="s">
        <v>9</v>
      </c>
      <c r="E74" s="301">
        <v>500</v>
      </c>
      <c r="F74" s="176"/>
      <c r="G74" s="47">
        <v>0.08</v>
      </c>
      <c r="H74" s="17">
        <f t="shared" si="44"/>
        <v>0</v>
      </c>
      <c r="I74" s="16">
        <f t="shared" si="45"/>
        <v>0</v>
      </c>
      <c r="J74" s="17">
        <f t="shared" si="46"/>
        <v>0</v>
      </c>
      <c r="K74" s="219">
        <f t="shared" si="47"/>
        <v>0</v>
      </c>
      <c r="L74" s="253" t="s">
        <v>77</v>
      </c>
      <c r="M74" s="44" t="s">
        <v>26</v>
      </c>
    </row>
    <row r="75" spans="1:13" ht="72" x14ac:dyDescent="0.2">
      <c r="A75" s="57">
        <v>6</v>
      </c>
      <c r="B75" s="369" t="s">
        <v>78</v>
      </c>
      <c r="C75" s="26"/>
      <c r="D75" s="95" t="s">
        <v>9</v>
      </c>
      <c r="E75" s="301">
        <v>500</v>
      </c>
      <c r="F75" s="176"/>
      <c r="G75" s="47">
        <v>0.08</v>
      </c>
      <c r="H75" s="17">
        <f t="shared" si="44"/>
        <v>0</v>
      </c>
      <c r="I75" s="16">
        <f t="shared" si="45"/>
        <v>0</v>
      </c>
      <c r="J75" s="17">
        <f t="shared" si="46"/>
        <v>0</v>
      </c>
      <c r="K75" s="219">
        <f t="shared" si="47"/>
        <v>0</v>
      </c>
      <c r="L75" s="253" t="s">
        <v>77</v>
      </c>
      <c r="M75" s="44" t="s">
        <v>26</v>
      </c>
    </row>
    <row r="76" spans="1:13" ht="72" x14ac:dyDescent="0.2">
      <c r="A76" s="57">
        <v>7</v>
      </c>
      <c r="B76" s="369" t="s">
        <v>79</v>
      </c>
      <c r="C76" s="26"/>
      <c r="D76" s="95" t="s">
        <v>9</v>
      </c>
      <c r="E76" s="301">
        <v>600</v>
      </c>
      <c r="F76" s="176"/>
      <c r="G76" s="47">
        <v>0.08</v>
      </c>
      <c r="H76" s="17">
        <f t="shared" si="44"/>
        <v>0</v>
      </c>
      <c r="I76" s="16">
        <f t="shared" si="45"/>
        <v>0</v>
      </c>
      <c r="J76" s="17">
        <f t="shared" si="46"/>
        <v>0</v>
      </c>
      <c r="K76" s="219">
        <f t="shared" si="47"/>
        <v>0</v>
      </c>
      <c r="L76" s="253" t="s">
        <v>77</v>
      </c>
      <c r="M76" s="44" t="s">
        <v>26</v>
      </c>
    </row>
    <row r="77" spans="1:13" ht="72" x14ac:dyDescent="0.2">
      <c r="A77" s="57">
        <v>8</v>
      </c>
      <c r="B77" s="369" t="s">
        <v>80</v>
      </c>
      <c r="C77" s="26"/>
      <c r="D77" s="95" t="s">
        <v>9</v>
      </c>
      <c r="E77" s="301">
        <v>600</v>
      </c>
      <c r="F77" s="176"/>
      <c r="G77" s="47">
        <v>0.08</v>
      </c>
      <c r="H77" s="17">
        <f t="shared" si="44"/>
        <v>0</v>
      </c>
      <c r="I77" s="16">
        <f t="shared" si="45"/>
        <v>0</v>
      </c>
      <c r="J77" s="17">
        <f t="shared" si="46"/>
        <v>0</v>
      </c>
      <c r="K77" s="219">
        <f t="shared" si="47"/>
        <v>0</v>
      </c>
      <c r="L77" s="253" t="s">
        <v>77</v>
      </c>
      <c r="M77" s="44" t="s">
        <v>26</v>
      </c>
    </row>
    <row r="78" spans="1:13" ht="48" x14ac:dyDescent="0.2">
      <c r="A78" s="57">
        <v>9</v>
      </c>
      <c r="B78" s="369" t="s">
        <v>81</v>
      </c>
      <c r="C78" s="26"/>
      <c r="D78" s="95" t="s">
        <v>9</v>
      </c>
      <c r="E78" s="301">
        <v>600</v>
      </c>
      <c r="F78" s="176"/>
      <c r="G78" s="47">
        <v>0.08</v>
      </c>
      <c r="H78" s="17">
        <f t="shared" si="44"/>
        <v>0</v>
      </c>
      <c r="I78" s="16">
        <f t="shared" si="45"/>
        <v>0</v>
      </c>
      <c r="J78" s="17">
        <f t="shared" si="46"/>
        <v>0</v>
      </c>
      <c r="K78" s="219">
        <f t="shared" si="47"/>
        <v>0</v>
      </c>
      <c r="L78" s="253"/>
      <c r="M78" s="44" t="s">
        <v>26</v>
      </c>
    </row>
    <row r="79" spans="1:13" ht="72" x14ac:dyDescent="0.2">
      <c r="A79" s="57">
        <v>10</v>
      </c>
      <c r="B79" s="96" t="s">
        <v>82</v>
      </c>
      <c r="C79" s="26"/>
      <c r="D79" s="271" t="s">
        <v>9</v>
      </c>
      <c r="E79" s="302">
        <v>400</v>
      </c>
      <c r="F79" s="266"/>
      <c r="G79" s="47">
        <v>0.08</v>
      </c>
      <c r="H79" s="17">
        <f t="shared" si="44"/>
        <v>0</v>
      </c>
      <c r="I79" s="16">
        <f t="shared" si="45"/>
        <v>0</v>
      </c>
      <c r="J79" s="17">
        <f t="shared" si="46"/>
        <v>0</v>
      </c>
      <c r="K79" s="219">
        <f t="shared" si="47"/>
        <v>0</v>
      </c>
      <c r="L79" s="253" t="s">
        <v>77</v>
      </c>
      <c r="M79" s="44" t="s">
        <v>26</v>
      </c>
    </row>
    <row r="80" spans="1:13" ht="90" customHeight="1" x14ac:dyDescent="0.2">
      <c r="A80" s="57">
        <v>11</v>
      </c>
      <c r="B80" s="96" t="s">
        <v>83</v>
      </c>
      <c r="C80" s="26"/>
      <c r="D80" s="95" t="s">
        <v>9</v>
      </c>
      <c r="E80" s="301">
        <v>600</v>
      </c>
      <c r="F80" s="181"/>
      <c r="G80" s="47">
        <v>0.08</v>
      </c>
      <c r="H80" s="17">
        <f t="shared" si="44"/>
        <v>0</v>
      </c>
      <c r="I80" s="16">
        <f t="shared" si="45"/>
        <v>0</v>
      </c>
      <c r="J80" s="17">
        <f t="shared" si="46"/>
        <v>0</v>
      </c>
      <c r="K80" s="219">
        <f t="shared" si="47"/>
        <v>0</v>
      </c>
      <c r="L80" s="253" t="s">
        <v>77</v>
      </c>
      <c r="M80" s="44" t="s">
        <v>26</v>
      </c>
    </row>
    <row r="81" spans="1:13" x14ac:dyDescent="0.2">
      <c r="A81" s="58"/>
      <c r="B81" s="211"/>
      <c r="C81" s="58"/>
      <c r="D81" s="280"/>
      <c r="E81" s="303"/>
      <c r="F81" s="186" t="s">
        <v>10</v>
      </c>
      <c r="G81" s="59"/>
      <c r="H81" s="66"/>
      <c r="I81" s="60">
        <f>SUM(I70:I80)</f>
        <v>0</v>
      </c>
      <c r="J81" s="60">
        <f>SUM(J70:J80)</f>
        <v>0</v>
      </c>
      <c r="K81" s="226">
        <f>SUM(K70:K80)</f>
        <v>0</v>
      </c>
      <c r="L81" s="256"/>
      <c r="M81" s="34"/>
    </row>
    <row r="82" spans="1:13" s="52" customFormat="1" x14ac:dyDescent="0.2">
      <c r="A82" s="127"/>
      <c r="B82" s="109"/>
      <c r="C82" s="127"/>
      <c r="D82" s="281"/>
      <c r="E82" s="304"/>
      <c r="F82" s="187"/>
      <c r="G82" s="127"/>
      <c r="H82" s="131"/>
      <c r="I82" s="61"/>
      <c r="J82" s="61"/>
      <c r="K82" s="227"/>
      <c r="L82" s="257"/>
      <c r="M82" s="34"/>
    </row>
    <row r="83" spans="1:13" x14ac:dyDescent="0.2">
      <c r="A83" s="62"/>
      <c r="B83" s="209" t="s">
        <v>84</v>
      </c>
      <c r="C83" s="154"/>
      <c r="D83" s="282"/>
      <c r="E83" s="305"/>
      <c r="F83" s="188"/>
      <c r="G83" s="63"/>
      <c r="H83" s="64"/>
      <c r="I83" s="64"/>
      <c r="J83" s="64"/>
      <c r="K83" s="228"/>
      <c r="L83" s="257"/>
    </row>
    <row r="84" spans="1:13" ht="36" x14ac:dyDescent="0.2">
      <c r="A84" s="201" t="s">
        <v>0</v>
      </c>
      <c r="B84" s="240" t="s">
        <v>41</v>
      </c>
      <c r="C84" s="243" t="s">
        <v>1</v>
      </c>
      <c r="D84" s="201" t="s">
        <v>2</v>
      </c>
      <c r="E84" s="290" t="s">
        <v>3</v>
      </c>
      <c r="F84" s="217" t="s">
        <v>43</v>
      </c>
      <c r="G84" s="244" t="s">
        <v>4</v>
      </c>
      <c r="H84" s="217" t="s">
        <v>42</v>
      </c>
      <c r="I84" s="245" t="s">
        <v>5</v>
      </c>
      <c r="J84" s="217" t="s">
        <v>6</v>
      </c>
      <c r="K84" s="236" t="s">
        <v>7</v>
      </c>
      <c r="L84" s="248" t="s">
        <v>25</v>
      </c>
      <c r="M84" s="241" t="s">
        <v>8</v>
      </c>
    </row>
    <row r="85" spans="1:13" ht="60" x14ac:dyDescent="0.2">
      <c r="A85" s="107">
        <v>1</v>
      </c>
      <c r="B85" s="90" t="s">
        <v>85</v>
      </c>
      <c r="C85" s="267"/>
      <c r="D85" s="272" t="s">
        <v>9</v>
      </c>
      <c r="E85" s="306">
        <v>1600</v>
      </c>
      <c r="F85" s="180"/>
      <c r="G85" s="47">
        <v>0.08</v>
      </c>
      <c r="H85" s="17">
        <f t="shared" ref="H85:H86" si="48">F85*G85+F85</f>
        <v>0</v>
      </c>
      <c r="I85" s="16">
        <f t="shared" ref="I85:I86" si="49">E85*F85</f>
        <v>0</v>
      </c>
      <c r="J85" s="17">
        <f t="shared" ref="J85:J86" si="50">K85-I85</f>
        <v>0</v>
      </c>
      <c r="K85" s="219">
        <f t="shared" ref="K85:K86" si="51">E85*H85</f>
        <v>0</v>
      </c>
      <c r="L85" s="242" t="s">
        <v>86</v>
      </c>
      <c r="M85" s="44" t="s">
        <v>26</v>
      </c>
    </row>
    <row r="86" spans="1:13" ht="60" x14ac:dyDescent="0.2">
      <c r="A86" s="107">
        <v>2</v>
      </c>
      <c r="B86" s="51" t="s">
        <v>87</v>
      </c>
      <c r="C86" s="268"/>
      <c r="D86" s="273" t="s">
        <v>9</v>
      </c>
      <c r="E86" s="307">
        <v>1000</v>
      </c>
      <c r="F86" s="182"/>
      <c r="G86" s="47">
        <v>0.08</v>
      </c>
      <c r="H86" s="17">
        <f t="shared" si="48"/>
        <v>0</v>
      </c>
      <c r="I86" s="16">
        <f t="shared" si="49"/>
        <v>0</v>
      </c>
      <c r="J86" s="17">
        <f t="shared" si="50"/>
        <v>0</v>
      </c>
      <c r="K86" s="219">
        <f t="shared" si="51"/>
        <v>0</v>
      </c>
      <c r="L86" s="242" t="s">
        <v>88</v>
      </c>
      <c r="M86" s="44" t="s">
        <v>26</v>
      </c>
    </row>
    <row r="87" spans="1:13" x14ac:dyDescent="0.2">
      <c r="A87" s="52"/>
      <c r="B87" s="99"/>
      <c r="C87" s="52"/>
      <c r="D87" s="274"/>
      <c r="E87" s="308"/>
      <c r="F87" s="190" t="s">
        <v>10</v>
      </c>
      <c r="G87" s="117"/>
      <c r="H87" s="158"/>
      <c r="I87" s="38">
        <f>SUM(I85:I86)</f>
        <v>0</v>
      </c>
      <c r="J87" s="39">
        <f>SUM(J85:J86)</f>
        <v>0</v>
      </c>
      <c r="K87" s="222">
        <f>SUM(K85:K86)</f>
        <v>0</v>
      </c>
      <c r="L87" s="258"/>
      <c r="M87" s="116"/>
    </row>
    <row r="88" spans="1:13" x14ac:dyDescent="0.2">
      <c r="A88" s="127"/>
      <c r="B88" s="144"/>
      <c r="C88" s="127"/>
      <c r="D88" s="275"/>
      <c r="E88" s="309"/>
      <c r="F88" s="189"/>
      <c r="G88" s="132"/>
      <c r="H88" s="159"/>
      <c r="I88" s="114"/>
      <c r="J88" s="106"/>
      <c r="K88" s="229"/>
      <c r="L88" s="249"/>
      <c r="M88" s="34"/>
    </row>
    <row r="89" spans="1:13" x14ac:dyDescent="0.2">
      <c r="A89" s="52"/>
      <c r="B89" s="209" t="s">
        <v>89</v>
      </c>
      <c r="C89" s="155"/>
      <c r="D89" s="282"/>
      <c r="E89" s="305"/>
      <c r="F89" s="188"/>
      <c r="G89" s="63"/>
      <c r="H89" s="64"/>
      <c r="I89" s="64"/>
      <c r="J89" s="64"/>
      <c r="K89" s="228"/>
      <c r="L89" s="257"/>
    </row>
    <row r="90" spans="1:13" ht="36" x14ac:dyDescent="0.2">
      <c r="A90" s="201" t="s">
        <v>0</v>
      </c>
      <c r="B90" s="240" t="s">
        <v>41</v>
      </c>
      <c r="C90" s="243" t="s">
        <v>1</v>
      </c>
      <c r="D90" s="201" t="s">
        <v>2</v>
      </c>
      <c r="E90" s="290" t="s">
        <v>3</v>
      </c>
      <c r="F90" s="217" t="s">
        <v>43</v>
      </c>
      <c r="G90" s="244" t="s">
        <v>4</v>
      </c>
      <c r="H90" s="217" t="s">
        <v>42</v>
      </c>
      <c r="I90" s="245" t="s">
        <v>5</v>
      </c>
      <c r="J90" s="217" t="s">
        <v>6</v>
      </c>
      <c r="K90" s="236" t="s">
        <v>7</v>
      </c>
      <c r="L90" s="248" t="s">
        <v>25</v>
      </c>
      <c r="M90" s="241" t="s">
        <v>8</v>
      </c>
    </row>
    <row r="91" spans="1:13" ht="48" x14ac:dyDescent="0.2">
      <c r="A91" s="65">
        <v>1</v>
      </c>
      <c r="B91" s="51" t="s">
        <v>90</v>
      </c>
      <c r="C91" s="65"/>
      <c r="D91" s="273" t="s">
        <v>9</v>
      </c>
      <c r="E91" s="307">
        <v>10000</v>
      </c>
      <c r="F91" s="182"/>
      <c r="G91" s="47">
        <v>0.08</v>
      </c>
      <c r="H91" s="17">
        <f t="shared" ref="H91" si="52">F91*G91+F91</f>
        <v>0</v>
      </c>
      <c r="I91" s="16">
        <f t="shared" ref="I91" si="53">E91*F91</f>
        <v>0</v>
      </c>
      <c r="J91" s="17">
        <f t="shared" ref="J91" si="54">K91-I91</f>
        <v>0</v>
      </c>
      <c r="K91" s="219">
        <f t="shared" ref="K91" si="55">E91*H91</f>
        <v>0</v>
      </c>
      <c r="L91" s="242" t="s">
        <v>91</v>
      </c>
      <c r="M91" s="44" t="s">
        <v>26</v>
      </c>
    </row>
    <row r="92" spans="1:13" ht="60" x14ac:dyDescent="0.2">
      <c r="A92" s="65">
        <v>2</v>
      </c>
      <c r="B92" s="51" t="s">
        <v>92</v>
      </c>
      <c r="C92" s="65"/>
      <c r="D92" s="273" t="s">
        <v>9</v>
      </c>
      <c r="E92" s="307">
        <v>6000</v>
      </c>
      <c r="F92" s="182"/>
      <c r="G92" s="47">
        <v>0.08</v>
      </c>
      <c r="H92" s="17">
        <f t="shared" ref="H92:H96" si="56">F92*G92+F92</f>
        <v>0</v>
      </c>
      <c r="I92" s="16">
        <f t="shared" ref="I92:I96" si="57">E92*F92</f>
        <v>0</v>
      </c>
      <c r="J92" s="17">
        <f t="shared" ref="J92:J96" si="58">K92-I92</f>
        <v>0</v>
      </c>
      <c r="K92" s="219">
        <f t="shared" ref="K92:K96" si="59">E92*H92</f>
        <v>0</v>
      </c>
      <c r="L92" s="242" t="s">
        <v>93</v>
      </c>
      <c r="M92" s="44" t="s">
        <v>26</v>
      </c>
    </row>
    <row r="93" spans="1:13" ht="24" x14ac:dyDescent="0.2">
      <c r="A93" s="65">
        <v>3</v>
      </c>
      <c r="B93" s="51" t="s">
        <v>94</v>
      </c>
      <c r="C93" s="65"/>
      <c r="D93" s="366" t="s">
        <v>100</v>
      </c>
      <c r="E93" s="307">
        <v>10</v>
      </c>
      <c r="F93" s="182"/>
      <c r="G93" s="47">
        <v>0.08</v>
      </c>
      <c r="H93" s="17">
        <f t="shared" si="56"/>
        <v>0</v>
      </c>
      <c r="I93" s="16">
        <f t="shared" si="57"/>
        <v>0</v>
      </c>
      <c r="J93" s="17">
        <f t="shared" si="58"/>
        <v>0</v>
      </c>
      <c r="K93" s="219">
        <f t="shared" si="59"/>
        <v>0</v>
      </c>
      <c r="L93" s="242"/>
      <c r="M93" s="44" t="s">
        <v>26</v>
      </c>
    </row>
    <row r="94" spans="1:13" ht="60" x14ac:dyDescent="0.2">
      <c r="A94" s="65">
        <v>4</v>
      </c>
      <c r="B94" s="51" t="s">
        <v>95</v>
      </c>
      <c r="C94" s="65"/>
      <c r="D94" s="273" t="s">
        <v>44</v>
      </c>
      <c r="E94" s="307">
        <v>650</v>
      </c>
      <c r="F94" s="182"/>
      <c r="G94" s="47">
        <v>0.08</v>
      </c>
      <c r="H94" s="17">
        <f t="shared" si="56"/>
        <v>0</v>
      </c>
      <c r="I94" s="16">
        <f t="shared" si="57"/>
        <v>0</v>
      </c>
      <c r="J94" s="17">
        <f t="shared" si="58"/>
        <v>0</v>
      </c>
      <c r="K94" s="219">
        <f t="shared" si="59"/>
        <v>0</v>
      </c>
      <c r="L94" s="242" t="s">
        <v>96</v>
      </c>
      <c r="M94" s="44" t="s">
        <v>26</v>
      </c>
    </row>
    <row r="95" spans="1:13" ht="72" x14ac:dyDescent="0.2">
      <c r="A95" s="65">
        <v>5</v>
      </c>
      <c r="B95" s="51" t="s">
        <v>97</v>
      </c>
      <c r="C95" s="65"/>
      <c r="D95" s="273" t="s">
        <v>9</v>
      </c>
      <c r="E95" s="307">
        <v>1000</v>
      </c>
      <c r="F95" s="182"/>
      <c r="G95" s="47">
        <v>0.08</v>
      </c>
      <c r="H95" s="17">
        <f t="shared" si="56"/>
        <v>0</v>
      </c>
      <c r="I95" s="16">
        <f t="shared" si="57"/>
        <v>0</v>
      </c>
      <c r="J95" s="17">
        <f t="shared" si="58"/>
        <v>0</v>
      </c>
      <c r="K95" s="219">
        <f t="shared" si="59"/>
        <v>0</v>
      </c>
      <c r="L95" s="242" t="s">
        <v>98</v>
      </c>
      <c r="M95" s="44" t="s">
        <v>26</v>
      </c>
    </row>
    <row r="96" spans="1:13" ht="36" x14ac:dyDescent="0.2">
      <c r="A96" s="65">
        <v>6</v>
      </c>
      <c r="B96" s="51" t="s">
        <v>99</v>
      </c>
      <c r="C96" s="65"/>
      <c r="D96" s="273" t="s">
        <v>9</v>
      </c>
      <c r="E96" s="307">
        <v>1000</v>
      </c>
      <c r="F96" s="182"/>
      <c r="G96" s="47">
        <v>0.08</v>
      </c>
      <c r="H96" s="17">
        <f t="shared" si="56"/>
        <v>0</v>
      </c>
      <c r="I96" s="16">
        <f t="shared" si="57"/>
        <v>0</v>
      </c>
      <c r="J96" s="17">
        <f t="shared" si="58"/>
        <v>0</v>
      </c>
      <c r="K96" s="219">
        <f t="shared" si="59"/>
        <v>0</v>
      </c>
      <c r="L96" s="242" t="s">
        <v>91</v>
      </c>
      <c r="M96" s="44" t="s">
        <v>26</v>
      </c>
    </row>
    <row r="97" spans="1:13" x14ac:dyDescent="0.2">
      <c r="A97" s="52"/>
      <c r="B97" s="99"/>
      <c r="C97" s="52"/>
      <c r="D97" s="274"/>
      <c r="E97" s="308"/>
      <c r="F97" s="190" t="s">
        <v>10</v>
      </c>
      <c r="G97" s="117"/>
      <c r="H97" s="158"/>
      <c r="I97" s="38">
        <f>SUM(I91:I96)</f>
        <v>0</v>
      </c>
      <c r="J97" s="39">
        <f>SUM(J91:J96)</f>
        <v>0</v>
      </c>
      <c r="K97" s="222">
        <f>SUM(K91:K96)</f>
        <v>0</v>
      </c>
      <c r="L97" s="249"/>
      <c r="M97" s="34"/>
    </row>
    <row r="98" spans="1:13" x14ac:dyDescent="0.2">
      <c r="A98" s="127"/>
      <c r="B98" s="144"/>
      <c r="C98" s="127"/>
      <c r="D98" s="281"/>
      <c r="E98" s="304"/>
      <c r="F98" s="187"/>
      <c r="G98" s="127"/>
      <c r="H98" s="131"/>
      <c r="I98" s="61"/>
      <c r="J98" s="61"/>
      <c r="K98" s="227"/>
      <c r="L98" s="257"/>
    </row>
    <row r="99" spans="1:13" x14ac:dyDescent="0.2">
      <c r="A99" s="52"/>
      <c r="B99" s="209" t="s">
        <v>101</v>
      </c>
      <c r="C99" s="155"/>
      <c r="D99" s="282"/>
      <c r="E99" s="305"/>
      <c r="F99" s="188"/>
      <c r="G99" s="63"/>
      <c r="H99" s="64"/>
      <c r="I99" s="64"/>
      <c r="J99" s="64"/>
      <c r="K99" s="228"/>
      <c r="L99" s="257"/>
    </row>
    <row r="100" spans="1:13" ht="36" x14ac:dyDescent="0.2">
      <c r="A100" s="201" t="s">
        <v>0</v>
      </c>
      <c r="B100" s="240" t="s">
        <v>41</v>
      </c>
      <c r="C100" s="243" t="s">
        <v>1</v>
      </c>
      <c r="D100" s="201" t="s">
        <v>2</v>
      </c>
      <c r="E100" s="290" t="s">
        <v>3</v>
      </c>
      <c r="F100" s="217" t="s">
        <v>43</v>
      </c>
      <c r="G100" s="244" t="s">
        <v>4</v>
      </c>
      <c r="H100" s="217" t="s">
        <v>42</v>
      </c>
      <c r="I100" s="245" t="s">
        <v>5</v>
      </c>
      <c r="J100" s="217" t="s">
        <v>6</v>
      </c>
      <c r="K100" s="236" t="s">
        <v>7</v>
      </c>
      <c r="L100" s="248" t="s">
        <v>25</v>
      </c>
      <c r="M100" s="241" t="s">
        <v>8</v>
      </c>
    </row>
    <row r="101" spans="1:13" ht="24" x14ac:dyDescent="0.2">
      <c r="A101" s="286">
        <v>1</v>
      </c>
      <c r="B101" s="100" t="s">
        <v>190</v>
      </c>
      <c r="C101" s="334"/>
      <c r="D101" s="276" t="s">
        <v>9</v>
      </c>
      <c r="E101" s="310">
        <v>300</v>
      </c>
      <c r="F101" s="335"/>
      <c r="G101" s="47">
        <v>0.08</v>
      </c>
      <c r="H101" s="171">
        <f t="shared" ref="H101:H102" si="60">F101*G101+F101</f>
        <v>0</v>
      </c>
      <c r="I101" s="172">
        <f t="shared" ref="I101:I102" si="61">E101*F101</f>
        <v>0</v>
      </c>
      <c r="J101" s="171">
        <f t="shared" ref="J101:J102" si="62">K101-I101</f>
        <v>0</v>
      </c>
      <c r="K101" s="235">
        <f t="shared" ref="K101:K102" si="63">E101*H101</f>
        <v>0</v>
      </c>
      <c r="L101" s="254" t="s">
        <v>103</v>
      </c>
      <c r="M101" s="285" t="s">
        <v>102</v>
      </c>
    </row>
    <row r="102" spans="1:13" ht="24" x14ac:dyDescent="0.2">
      <c r="A102" s="57">
        <v>2</v>
      </c>
      <c r="B102" s="96" t="s">
        <v>191</v>
      </c>
      <c r="C102" s="336"/>
      <c r="D102" s="273" t="s">
        <v>9</v>
      </c>
      <c r="E102" s="307">
        <v>1000</v>
      </c>
      <c r="F102" s="333"/>
      <c r="G102" s="47">
        <v>0.08</v>
      </c>
      <c r="H102" s="17">
        <f t="shared" si="60"/>
        <v>0</v>
      </c>
      <c r="I102" s="16">
        <f t="shared" si="61"/>
        <v>0</v>
      </c>
      <c r="J102" s="17">
        <f t="shared" si="62"/>
        <v>0</v>
      </c>
      <c r="K102" s="219">
        <f t="shared" si="63"/>
        <v>0</v>
      </c>
      <c r="L102" s="242" t="s">
        <v>104</v>
      </c>
      <c r="M102" s="173" t="s">
        <v>102</v>
      </c>
    </row>
    <row r="103" spans="1:13" x14ac:dyDescent="0.2">
      <c r="A103" s="50"/>
      <c r="B103" s="50"/>
      <c r="C103" s="50"/>
      <c r="D103" s="115"/>
      <c r="E103" s="311"/>
      <c r="F103" s="287" t="s">
        <v>10</v>
      </c>
      <c r="G103" s="321"/>
      <c r="H103" s="165"/>
      <c r="I103" s="29">
        <f>SUM(I101:I102)</f>
        <v>0</v>
      </c>
      <c r="J103" s="30">
        <f>SUM(J101:J102)</f>
        <v>0</v>
      </c>
      <c r="K103" s="223">
        <f>SUM(K101:K102)</f>
        <v>0</v>
      </c>
      <c r="L103" s="251"/>
      <c r="M103" s="99"/>
    </row>
    <row r="104" spans="1:13" s="52" customFormat="1" x14ac:dyDescent="0.2">
      <c r="A104" s="127"/>
      <c r="B104" s="144"/>
      <c r="C104" s="127"/>
      <c r="D104" s="281"/>
      <c r="E104" s="304"/>
      <c r="F104" s="191"/>
      <c r="G104" s="130"/>
      <c r="H104" s="133"/>
      <c r="I104" s="66"/>
      <c r="J104" s="66"/>
      <c r="K104" s="230"/>
      <c r="L104" s="257"/>
      <c r="M104" s="34"/>
    </row>
    <row r="105" spans="1:13" s="52" customFormat="1" x14ac:dyDescent="0.2">
      <c r="A105" s="127"/>
      <c r="B105" s="144"/>
      <c r="C105" s="127"/>
      <c r="D105" s="281"/>
      <c r="E105" s="304"/>
      <c r="F105" s="187"/>
      <c r="G105" s="127"/>
      <c r="H105" s="131"/>
      <c r="I105" s="61"/>
      <c r="J105" s="61"/>
      <c r="K105" s="227"/>
      <c r="L105" s="257"/>
      <c r="M105" s="34"/>
    </row>
    <row r="106" spans="1:13" s="52" customFormat="1" x14ac:dyDescent="0.2">
      <c r="B106" s="209" t="s">
        <v>107</v>
      </c>
      <c r="C106" s="155"/>
      <c r="D106" s="282"/>
      <c r="E106" s="305"/>
      <c r="F106" s="188"/>
      <c r="G106" s="63"/>
      <c r="H106" s="64"/>
      <c r="I106" s="64"/>
      <c r="J106" s="64"/>
      <c r="K106" s="228"/>
      <c r="L106" s="257"/>
      <c r="M106" s="3"/>
    </row>
    <row r="107" spans="1:13" s="52" customFormat="1" ht="36" x14ac:dyDescent="0.2">
      <c r="A107" s="201" t="s">
        <v>0</v>
      </c>
      <c r="B107" s="240" t="s">
        <v>41</v>
      </c>
      <c r="C107" s="243" t="s">
        <v>1</v>
      </c>
      <c r="D107" s="201" t="s">
        <v>2</v>
      </c>
      <c r="E107" s="290" t="s">
        <v>3</v>
      </c>
      <c r="F107" s="217" t="s">
        <v>43</v>
      </c>
      <c r="G107" s="244" t="s">
        <v>4</v>
      </c>
      <c r="H107" s="217" t="s">
        <v>42</v>
      </c>
      <c r="I107" s="245" t="s">
        <v>5</v>
      </c>
      <c r="J107" s="217" t="s">
        <v>6</v>
      </c>
      <c r="K107" s="236" t="s">
        <v>7</v>
      </c>
      <c r="L107" s="248" t="s">
        <v>25</v>
      </c>
      <c r="M107" s="241" t="s">
        <v>8</v>
      </c>
    </row>
    <row r="108" spans="1:13" s="52" customFormat="1" ht="24" customHeight="1" x14ac:dyDescent="0.2">
      <c r="A108" s="57">
        <v>1</v>
      </c>
      <c r="B108" s="96" t="s">
        <v>105</v>
      </c>
      <c r="C108" s="57"/>
      <c r="D108" s="273" t="s">
        <v>9</v>
      </c>
      <c r="E108" s="307">
        <v>30000</v>
      </c>
      <c r="F108" s="333"/>
      <c r="G108" s="47">
        <v>0.08</v>
      </c>
      <c r="H108" s="171">
        <f t="shared" ref="H108" si="64">F108*G108+F108</f>
        <v>0</v>
      </c>
      <c r="I108" s="172">
        <f t="shared" ref="I108" si="65">E108*F108</f>
        <v>0</v>
      </c>
      <c r="J108" s="171">
        <f t="shared" ref="J108" si="66">K108-I108</f>
        <v>0</v>
      </c>
      <c r="K108" s="235">
        <f t="shared" ref="K108" si="67">E108*H108</f>
        <v>0</v>
      </c>
      <c r="L108" s="242" t="s">
        <v>106</v>
      </c>
      <c r="M108" s="173" t="s">
        <v>26</v>
      </c>
    </row>
    <row r="109" spans="1:13" s="52" customFormat="1" x14ac:dyDescent="0.2">
      <c r="B109" s="99"/>
      <c r="D109" s="274"/>
      <c r="E109" s="308"/>
      <c r="F109" s="190" t="s">
        <v>10</v>
      </c>
      <c r="G109" s="117"/>
      <c r="H109" s="158"/>
      <c r="I109" s="38">
        <f>SUM(I108:I108)</f>
        <v>0</v>
      </c>
      <c r="J109" s="39">
        <f>SUM(J108:J108)</f>
        <v>0</v>
      </c>
      <c r="K109" s="222">
        <f>SUM(K108:K108)</f>
        <v>0</v>
      </c>
      <c r="L109" s="249"/>
      <c r="M109" s="34"/>
    </row>
    <row r="110" spans="1:13" s="52" customFormat="1" x14ac:dyDescent="0.2">
      <c r="A110" s="127"/>
      <c r="B110" s="144"/>
      <c r="C110" s="127"/>
      <c r="D110" s="281"/>
      <c r="E110" s="304"/>
      <c r="F110" s="187"/>
      <c r="G110" s="127"/>
      <c r="H110" s="131"/>
      <c r="I110" s="61"/>
      <c r="J110" s="61"/>
      <c r="K110" s="227"/>
      <c r="L110" s="257"/>
      <c r="M110" s="34"/>
    </row>
    <row r="111" spans="1:13" x14ac:dyDescent="0.2">
      <c r="A111" s="108"/>
      <c r="B111" s="126"/>
      <c r="C111" s="108"/>
      <c r="D111" s="278"/>
      <c r="E111" s="296"/>
      <c r="F111" s="183"/>
      <c r="G111" s="108"/>
      <c r="H111" s="119"/>
    </row>
    <row r="112" spans="1:13" s="10" customFormat="1" x14ac:dyDescent="0.2">
      <c r="A112" s="52"/>
      <c r="B112" s="209" t="s">
        <v>108</v>
      </c>
      <c r="C112" s="155"/>
      <c r="D112" s="282"/>
      <c r="E112" s="305"/>
      <c r="F112" s="188"/>
      <c r="G112" s="63"/>
      <c r="H112" s="64"/>
      <c r="I112" s="64"/>
      <c r="J112" s="64"/>
      <c r="K112" s="228"/>
      <c r="L112" s="257"/>
      <c r="M112" s="3"/>
    </row>
    <row r="113" spans="1:13" s="28" customFormat="1" ht="36" x14ac:dyDescent="0.2">
      <c r="A113" s="201" t="s">
        <v>0</v>
      </c>
      <c r="B113" s="240" t="s">
        <v>41</v>
      </c>
      <c r="C113" s="243" t="s">
        <v>1</v>
      </c>
      <c r="D113" s="201" t="s">
        <v>2</v>
      </c>
      <c r="E113" s="290" t="s">
        <v>3</v>
      </c>
      <c r="F113" s="217" t="s">
        <v>43</v>
      </c>
      <c r="G113" s="244" t="s">
        <v>4</v>
      </c>
      <c r="H113" s="217" t="s">
        <v>42</v>
      </c>
      <c r="I113" s="245" t="s">
        <v>5</v>
      </c>
      <c r="J113" s="217" t="s">
        <v>6</v>
      </c>
      <c r="K113" s="236" t="s">
        <v>7</v>
      </c>
      <c r="L113" s="248" t="s">
        <v>25</v>
      </c>
      <c r="M113" s="241" t="s">
        <v>8</v>
      </c>
    </row>
    <row r="114" spans="1:13" s="10" customFormat="1" ht="46.5" customHeight="1" x14ac:dyDescent="0.2">
      <c r="A114" s="54">
        <v>1</v>
      </c>
      <c r="B114" s="45" t="s">
        <v>110</v>
      </c>
      <c r="C114" s="330"/>
      <c r="D114" s="331" t="s">
        <v>112</v>
      </c>
      <c r="E114" s="332">
        <v>200</v>
      </c>
      <c r="F114" s="218"/>
      <c r="G114" s="47">
        <v>0.08</v>
      </c>
      <c r="H114" s="17">
        <f t="shared" ref="H114" si="68">F114*G114+F114</f>
        <v>0</v>
      </c>
      <c r="I114" s="16">
        <f t="shared" ref="I114" si="69">E114*F114</f>
        <v>0</v>
      </c>
      <c r="J114" s="17">
        <f t="shared" ref="J114" si="70">K114-I114</f>
        <v>0</v>
      </c>
      <c r="K114" s="219">
        <f t="shared" ref="K114" si="71">E114*H114</f>
        <v>0</v>
      </c>
      <c r="L114" s="242" t="s">
        <v>111</v>
      </c>
      <c r="M114" s="173" t="s">
        <v>102</v>
      </c>
    </row>
    <row r="115" spans="1:13" s="10" customFormat="1" x14ac:dyDescent="0.2">
      <c r="A115" s="5"/>
      <c r="B115" s="92"/>
      <c r="C115" s="22"/>
      <c r="D115" s="68"/>
      <c r="E115" s="289"/>
      <c r="F115" s="175" t="s">
        <v>10</v>
      </c>
      <c r="G115" s="322"/>
      <c r="H115" s="322"/>
      <c r="I115" s="24">
        <f>SUM(I114:I114)</f>
        <v>0</v>
      </c>
      <c r="J115" s="25">
        <f>SUM(J114:J114)</f>
        <v>0</v>
      </c>
      <c r="K115" s="222">
        <f>SUM(K114:K114)</f>
        <v>0</v>
      </c>
      <c r="L115" s="249"/>
      <c r="M115" s="9"/>
    </row>
    <row r="116" spans="1:13" s="10" customFormat="1" ht="12" x14ac:dyDescent="0.2">
      <c r="A116" s="77"/>
      <c r="B116" s="205"/>
      <c r="C116" s="120"/>
      <c r="D116" s="283"/>
      <c r="E116" s="313"/>
      <c r="F116" s="185"/>
      <c r="G116" s="79"/>
      <c r="H116" s="79"/>
      <c r="I116" s="31"/>
      <c r="J116" s="8"/>
      <c r="K116" s="221"/>
      <c r="L116" s="247"/>
      <c r="M116" s="9"/>
    </row>
    <row r="117" spans="1:13" s="10" customFormat="1" x14ac:dyDescent="0.2">
      <c r="A117" s="52"/>
      <c r="B117" s="209" t="s">
        <v>109</v>
      </c>
      <c r="C117" s="155"/>
      <c r="D117" s="282"/>
      <c r="E117" s="305"/>
      <c r="F117" s="188"/>
      <c r="G117" s="63"/>
      <c r="H117" s="64"/>
      <c r="I117" s="64"/>
      <c r="J117" s="64"/>
      <c r="K117" s="228"/>
      <c r="L117" s="257"/>
      <c r="M117" s="3"/>
    </row>
    <row r="118" spans="1:13" s="28" customFormat="1" ht="36" x14ac:dyDescent="0.2">
      <c r="A118" s="201" t="s">
        <v>0</v>
      </c>
      <c r="B118" s="240" t="s">
        <v>41</v>
      </c>
      <c r="C118" s="243" t="s">
        <v>1</v>
      </c>
      <c r="D118" s="201" t="s">
        <v>2</v>
      </c>
      <c r="E118" s="290" t="s">
        <v>3</v>
      </c>
      <c r="F118" s="217" t="s">
        <v>43</v>
      </c>
      <c r="G118" s="244" t="s">
        <v>4</v>
      </c>
      <c r="H118" s="217" t="s">
        <v>42</v>
      </c>
      <c r="I118" s="245" t="s">
        <v>5</v>
      </c>
      <c r="J118" s="217" t="s">
        <v>6</v>
      </c>
      <c r="K118" s="236" t="s">
        <v>7</v>
      </c>
      <c r="L118" s="248" t="s">
        <v>25</v>
      </c>
      <c r="M118" s="241" t="s">
        <v>8</v>
      </c>
    </row>
    <row r="119" spans="1:13" s="10" customFormat="1" ht="24" x14ac:dyDescent="0.2">
      <c r="A119" s="11">
        <v>1</v>
      </c>
      <c r="B119" s="212" t="s">
        <v>113</v>
      </c>
      <c r="C119" s="54"/>
      <c r="D119" s="14" t="s">
        <v>9</v>
      </c>
      <c r="E119" s="291">
        <v>10000</v>
      </c>
      <c r="F119" s="218"/>
      <c r="G119" s="47">
        <v>0.08</v>
      </c>
      <c r="H119" s="17">
        <f t="shared" ref="H119:H120" si="72">F119*G119+F119</f>
        <v>0</v>
      </c>
      <c r="I119" s="16">
        <f t="shared" ref="I119:I120" si="73">E119*F119</f>
        <v>0</v>
      </c>
      <c r="J119" s="17">
        <f t="shared" ref="J119:J120" si="74">K119-I119</f>
        <v>0</v>
      </c>
      <c r="K119" s="219">
        <f t="shared" ref="K119:K120" si="75">E119*H119</f>
        <v>0</v>
      </c>
      <c r="L119" s="242" t="s">
        <v>91</v>
      </c>
      <c r="M119" s="173" t="s">
        <v>26</v>
      </c>
    </row>
    <row r="120" spans="1:13" s="10" customFormat="1" ht="24" x14ac:dyDescent="0.2">
      <c r="A120" s="11">
        <v>2</v>
      </c>
      <c r="B120" s="212" t="s">
        <v>114</v>
      </c>
      <c r="C120" s="54"/>
      <c r="D120" s="14" t="s">
        <v>9</v>
      </c>
      <c r="E120" s="291">
        <v>1000</v>
      </c>
      <c r="F120" s="218"/>
      <c r="G120" s="47">
        <v>0.08</v>
      </c>
      <c r="H120" s="17">
        <f t="shared" si="72"/>
        <v>0</v>
      </c>
      <c r="I120" s="16">
        <f t="shared" si="73"/>
        <v>0</v>
      </c>
      <c r="J120" s="17">
        <f t="shared" si="74"/>
        <v>0</v>
      </c>
      <c r="K120" s="219">
        <f t="shared" si="75"/>
        <v>0</v>
      </c>
      <c r="L120" s="242" t="s">
        <v>91</v>
      </c>
      <c r="M120" s="173" t="s">
        <v>26</v>
      </c>
    </row>
    <row r="121" spans="1:13" s="10" customFormat="1" ht="16.5" customHeight="1" x14ac:dyDescent="0.2">
      <c r="A121" s="70"/>
      <c r="B121" s="92"/>
      <c r="C121" s="67"/>
      <c r="D121" s="68"/>
      <c r="E121" s="314"/>
      <c r="F121" s="174" t="s">
        <v>13</v>
      </c>
      <c r="G121" s="69"/>
      <c r="H121" s="161"/>
      <c r="I121" s="165">
        <f>SUM(I119:I120)</f>
        <v>0</v>
      </c>
      <c r="J121" s="165">
        <f>SUM(J119:J120)</f>
        <v>0</v>
      </c>
      <c r="K121" s="226">
        <f>SUM(K119:K120)</f>
        <v>0</v>
      </c>
      <c r="L121" s="256"/>
      <c r="M121" s="9"/>
    </row>
    <row r="122" spans="1:13" s="10" customFormat="1" ht="23.25" customHeight="1" x14ac:dyDescent="0.2">
      <c r="A122" s="135"/>
      <c r="B122" s="141"/>
      <c r="C122" s="134"/>
      <c r="D122" s="136"/>
      <c r="E122" s="315"/>
      <c r="F122" s="192"/>
      <c r="G122" s="137"/>
      <c r="H122" s="157"/>
      <c r="I122" s="8"/>
      <c r="J122" s="8"/>
      <c r="K122" s="231"/>
      <c r="L122" s="259"/>
      <c r="M122" s="9"/>
    </row>
    <row r="123" spans="1:13" s="10" customFormat="1" ht="23.25" customHeight="1" x14ac:dyDescent="0.2">
      <c r="A123" s="52"/>
      <c r="B123" s="209" t="s">
        <v>115</v>
      </c>
      <c r="C123" s="155"/>
      <c r="D123" s="282"/>
      <c r="E123" s="305"/>
      <c r="F123" s="188"/>
      <c r="G123" s="63"/>
      <c r="H123" s="64"/>
      <c r="I123" s="64"/>
      <c r="J123" s="64"/>
      <c r="K123" s="228"/>
      <c r="L123" s="257"/>
      <c r="M123" s="3"/>
    </row>
    <row r="124" spans="1:13" s="10" customFormat="1" ht="34.5" customHeight="1" x14ac:dyDescent="0.2">
      <c r="A124" s="201" t="s">
        <v>0</v>
      </c>
      <c r="B124" s="240" t="s">
        <v>41</v>
      </c>
      <c r="C124" s="243" t="s">
        <v>1</v>
      </c>
      <c r="D124" s="201" t="s">
        <v>2</v>
      </c>
      <c r="E124" s="290" t="s">
        <v>3</v>
      </c>
      <c r="F124" s="217" t="s">
        <v>43</v>
      </c>
      <c r="G124" s="244" t="s">
        <v>4</v>
      </c>
      <c r="H124" s="217" t="s">
        <v>42</v>
      </c>
      <c r="I124" s="245" t="s">
        <v>5</v>
      </c>
      <c r="J124" s="217" t="s">
        <v>6</v>
      </c>
      <c r="K124" s="236" t="s">
        <v>7</v>
      </c>
      <c r="L124" s="248" t="s">
        <v>25</v>
      </c>
      <c r="M124" s="241" t="s">
        <v>8</v>
      </c>
    </row>
    <row r="125" spans="1:13" s="10" customFormat="1" ht="24" x14ac:dyDescent="0.2">
      <c r="A125" s="327">
        <v>1</v>
      </c>
      <c r="B125" s="54" t="s">
        <v>116</v>
      </c>
      <c r="C125" s="54"/>
      <c r="D125" s="328" t="s">
        <v>9</v>
      </c>
      <c r="E125" s="329">
        <v>2000</v>
      </c>
      <c r="F125" s="218"/>
      <c r="G125" s="47">
        <v>0.08</v>
      </c>
      <c r="H125" s="17">
        <f t="shared" ref="H125" si="76">F125*G125+F125</f>
        <v>0</v>
      </c>
      <c r="I125" s="16">
        <f t="shared" ref="I125" si="77">E125*F125</f>
        <v>0</v>
      </c>
      <c r="J125" s="17">
        <f t="shared" ref="J125" si="78">K125-I125</f>
        <v>0</v>
      </c>
      <c r="K125" s="219">
        <f t="shared" ref="K125" si="79">E125*H125</f>
        <v>0</v>
      </c>
      <c r="L125" s="242" t="s">
        <v>91</v>
      </c>
      <c r="M125" s="173" t="s">
        <v>26</v>
      </c>
    </row>
    <row r="126" spans="1:13" s="10" customFormat="1" x14ac:dyDescent="0.2">
      <c r="A126" s="5"/>
      <c r="B126" s="202"/>
      <c r="C126" s="71"/>
      <c r="D126" s="72"/>
      <c r="E126" s="289"/>
      <c r="F126" s="174" t="s">
        <v>13</v>
      </c>
      <c r="G126" s="55"/>
      <c r="H126" s="55"/>
      <c r="I126" s="24">
        <f>SUM(I125:I125)</f>
        <v>0</v>
      </c>
      <c r="J126" s="25">
        <f>SUM(J125:J125)</f>
        <v>0</v>
      </c>
      <c r="K126" s="222">
        <f>SUM(K125:K125)</f>
        <v>0</v>
      </c>
      <c r="L126" s="249"/>
      <c r="M126" s="9"/>
    </row>
    <row r="127" spans="1:13" s="10" customFormat="1" ht="12" x14ac:dyDescent="0.2">
      <c r="A127" s="77"/>
      <c r="B127" s="204"/>
      <c r="C127" s="138"/>
      <c r="D127" s="139"/>
      <c r="E127" s="316"/>
      <c r="F127" s="143"/>
      <c r="G127" s="79"/>
      <c r="H127" s="79"/>
      <c r="I127" s="32"/>
      <c r="J127" s="33"/>
      <c r="K127" s="225"/>
      <c r="L127" s="252"/>
      <c r="M127" s="9"/>
    </row>
    <row r="128" spans="1:13" s="10" customFormat="1" x14ac:dyDescent="0.2">
      <c r="A128" s="52"/>
      <c r="B128" s="209" t="s">
        <v>117</v>
      </c>
      <c r="C128" s="155"/>
      <c r="D128" s="282"/>
      <c r="E128" s="305"/>
      <c r="F128" s="188"/>
      <c r="G128" s="63"/>
      <c r="H128" s="64"/>
      <c r="I128" s="64"/>
      <c r="J128" s="64"/>
      <c r="K128" s="228"/>
      <c r="L128" s="257"/>
      <c r="M128" s="3"/>
    </row>
    <row r="129" spans="1:13" s="10" customFormat="1" ht="36" x14ac:dyDescent="0.2">
      <c r="A129" s="201" t="s">
        <v>0</v>
      </c>
      <c r="B129" s="240" t="s">
        <v>41</v>
      </c>
      <c r="C129" s="243" t="s">
        <v>1</v>
      </c>
      <c r="D129" s="201" t="s">
        <v>2</v>
      </c>
      <c r="E129" s="290" t="s">
        <v>3</v>
      </c>
      <c r="F129" s="217" t="s">
        <v>43</v>
      </c>
      <c r="G129" s="244" t="s">
        <v>4</v>
      </c>
      <c r="H129" s="217" t="s">
        <v>42</v>
      </c>
      <c r="I129" s="245" t="s">
        <v>5</v>
      </c>
      <c r="J129" s="217" t="s">
        <v>6</v>
      </c>
      <c r="K129" s="236" t="s">
        <v>7</v>
      </c>
      <c r="L129" s="248" t="s">
        <v>25</v>
      </c>
      <c r="M129" s="241" t="s">
        <v>8</v>
      </c>
    </row>
    <row r="130" spans="1:13" s="10" customFormat="1" ht="24" x14ac:dyDescent="0.2">
      <c r="A130" s="11">
        <v>1</v>
      </c>
      <c r="B130" s="96" t="s">
        <v>118</v>
      </c>
      <c r="C130" s="54"/>
      <c r="D130" s="14" t="s">
        <v>12</v>
      </c>
      <c r="E130" s="291">
        <v>110</v>
      </c>
      <c r="F130" s="218"/>
      <c r="G130" s="47">
        <v>0.08</v>
      </c>
      <c r="H130" s="17">
        <f t="shared" ref="H130:H131" si="80">F130*G130+F130</f>
        <v>0</v>
      </c>
      <c r="I130" s="16">
        <f t="shared" ref="I130:I131" si="81">E130*F130</f>
        <v>0</v>
      </c>
      <c r="J130" s="17">
        <f t="shared" ref="J130:J131" si="82">K130-I130</f>
        <v>0</v>
      </c>
      <c r="K130" s="219">
        <f t="shared" ref="K130:K131" si="83">E130*H130</f>
        <v>0</v>
      </c>
      <c r="L130" s="242" t="s">
        <v>119</v>
      </c>
      <c r="M130" s="173" t="s">
        <v>26</v>
      </c>
    </row>
    <row r="131" spans="1:13" s="10" customFormat="1" ht="24" x14ac:dyDescent="0.2">
      <c r="A131" s="11">
        <v>2</v>
      </c>
      <c r="B131" s="96" t="s">
        <v>120</v>
      </c>
      <c r="C131" s="54"/>
      <c r="D131" s="14" t="s">
        <v>9</v>
      </c>
      <c r="E131" s="291">
        <v>3000</v>
      </c>
      <c r="F131" s="218"/>
      <c r="G131" s="47">
        <v>0.08</v>
      </c>
      <c r="H131" s="17">
        <f t="shared" si="80"/>
        <v>0</v>
      </c>
      <c r="I131" s="16">
        <f t="shared" si="81"/>
        <v>0</v>
      </c>
      <c r="J131" s="17">
        <f t="shared" si="82"/>
        <v>0</v>
      </c>
      <c r="K131" s="219">
        <f t="shared" si="83"/>
        <v>0</v>
      </c>
      <c r="L131" s="242" t="s">
        <v>119</v>
      </c>
      <c r="M131" s="173" t="s">
        <v>26</v>
      </c>
    </row>
    <row r="132" spans="1:13" s="10" customFormat="1" x14ac:dyDescent="0.2">
      <c r="A132" s="70"/>
      <c r="B132" s="92"/>
      <c r="C132" s="67"/>
      <c r="D132" s="68"/>
      <c r="E132" s="314"/>
      <c r="F132" s="174" t="s">
        <v>13</v>
      </c>
      <c r="G132" s="69"/>
      <c r="H132" s="161"/>
      <c r="I132" s="165">
        <f>SUM(I130:I131)</f>
        <v>0</v>
      </c>
      <c r="J132" s="165">
        <f>SUM(J130:J131)</f>
        <v>0</v>
      </c>
      <c r="K132" s="226">
        <f>SUM(K130:K131)</f>
        <v>0</v>
      </c>
      <c r="L132" s="256"/>
      <c r="M132" s="9"/>
    </row>
    <row r="133" spans="1:13" s="10" customFormat="1" ht="12" x14ac:dyDescent="0.2">
      <c r="A133" s="70"/>
      <c r="B133" s="202"/>
      <c r="C133" s="323"/>
      <c r="D133" s="72"/>
      <c r="E133" s="325"/>
      <c r="F133" s="196"/>
      <c r="G133" s="324"/>
      <c r="H133" s="113"/>
      <c r="I133" s="112"/>
      <c r="J133" s="113"/>
      <c r="K133" s="234"/>
      <c r="L133" s="261"/>
      <c r="M133" s="9"/>
    </row>
    <row r="134" spans="1:13" s="10" customFormat="1" x14ac:dyDescent="0.2">
      <c r="A134" s="5"/>
      <c r="B134" s="202"/>
      <c r="C134" s="71"/>
      <c r="D134" s="72"/>
      <c r="E134" s="289"/>
      <c r="F134" s="196"/>
      <c r="G134" s="31"/>
      <c r="H134" s="31"/>
      <c r="I134" s="197"/>
      <c r="J134" s="198"/>
      <c r="K134" s="229"/>
      <c r="L134" s="249"/>
      <c r="M134" s="9"/>
    </row>
    <row r="135" spans="1:13" s="10" customFormat="1" x14ac:dyDescent="0.2">
      <c r="A135" s="52"/>
      <c r="B135" s="209" t="s">
        <v>121</v>
      </c>
      <c r="C135" s="155"/>
      <c r="D135" s="282"/>
      <c r="E135" s="305"/>
      <c r="F135" s="188"/>
      <c r="G135" s="63"/>
      <c r="H135" s="64"/>
      <c r="I135" s="64"/>
      <c r="J135" s="64"/>
      <c r="K135" s="228"/>
      <c r="L135" s="257"/>
      <c r="M135" s="3"/>
    </row>
    <row r="136" spans="1:13" s="10" customFormat="1" ht="36" x14ac:dyDescent="0.2">
      <c r="A136" s="201" t="s">
        <v>0</v>
      </c>
      <c r="B136" s="240" t="s">
        <v>41</v>
      </c>
      <c r="C136" s="243" t="s">
        <v>1</v>
      </c>
      <c r="D136" s="201" t="s">
        <v>2</v>
      </c>
      <c r="E136" s="290" t="s">
        <v>3</v>
      </c>
      <c r="F136" s="217" t="s">
        <v>43</v>
      </c>
      <c r="G136" s="244" t="s">
        <v>4</v>
      </c>
      <c r="H136" s="217" t="s">
        <v>42</v>
      </c>
      <c r="I136" s="245" t="s">
        <v>5</v>
      </c>
      <c r="J136" s="217" t="s">
        <v>6</v>
      </c>
      <c r="K136" s="236" t="s">
        <v>7</v>
      </c>
      <c r="L136" s="248" t="s">
        <v>25</v>
      </c>
      <c r="M136" s="241" t="s">
        <v>8</v>
      </c>
    </row>
    <row r="137" spans="1:13" s="10" customFormat="1" ht="24" x14ac:dyDescent="0.2">
      <c r="A137" s="11">
        <v>1</v>
      </c>
      <c r="B137" s="96" t="s">
        <v>123</v>
      </c>
      <c r="C137" s="54"/>
      <c r="D137" s="14" t="s">
        <v>9</v>
      </c>
      <c r="E137" s="291">
        <v>14500</v>
      </c>
      <c r="F137" s="218"/>
      <c r="G137" s="47">
        <v>0.08</v>
      </c>
      <c r="H137" s="17">
        <f t="shared" ref="H137:H138" si="84">F137*G137+F137</f>
        <v>0</v>
      </c>
      <c r="I137" s="16">
        <f t="shared" ref="I137:I138" si="85">E137*F137</f>
        <v>0</v>
      </c>
      <c r="J137" s="17">
        <f t="shared" ref="J137:J138" si="86">K137-I137</f>
        <v>0</v>
      </c>
      <c r="K137" s="219">
        <f t="shared" ref="K137:K138" si="87">E137*H137</f>
        <v>0</v>
      </c>
      <c r="L137" s="242" t="s">
        <v>119</v>
      </c>
      <c r="M137" s="173" t="s">
        <v>124</v>
      </c>
    </row>
    <row r="138" spans="1:13" s="10" customFormat="1" ht="22.5" customHeight="1" x14ac:dyDescent="0.2">
      <c r="A138" s="11">
        <v>2</v>
      </c>
      <c r="B138" s="96" t="s">
        <v>122</v>
      </c>
      <c r="C138" s="54"/>
      <c r="D138" s="14" t="s">
        <v>9</v>
      </c>
      <c r="E138" s="291">
        <v>13000</v>
      </c>
      <c r="F138" s="218"/>
      <c r="G138" s="47">
        <v>0.08</v>
      </c>
      <c r="H138" s="17">
        <f t="shared" si="84"/>
        <v>0</v>
      </c>
      <c r="I138" s="16">
        <f t="shared" si="85"/>
        <v>0</v>
      </c>
      <c r="J138" s="17">
        <f t="shared" si="86"/>
        <v>0</v>
      </c>
      <c r="K138" s="219">
        <f t="shared" si="87"/>
        <v>0</v>
      </c>
      <c r="L138" s="242"/>
      <c r="M138" s="173" t="s">
        <v>26</v>
      </c>
    </row>
    <row r="139" spans="1:13" s="10" customFormat="1" x14ac:dyDescent="0.2">
      <c r="A139" s="70"/>
      <c r="B139" s="92"/>
      <c r="C139" s="67"/>
      <c r="D139" s="68"/>
      <c r="E139" s="314"/>
      <c r="F139" s="174" t="s">
        <v>13</v>
      </c>
      <c r="G139" s="69"/>
      <c r="H139" s="161"/>
      <c r="I139" s="165">
        <f>SUM(I137:I138)</f>
        <v>0</v>
      </c>
      <c r="J139" s="165">
        <f>SUM(J137:J138)</f>
        <v>0</v>
      </c>
      <c r="K139" s="226">
        <f>SUM(K137:K138)</f>
        <v>0</v>
      </c>
      <c r="L139" s="256"/>
      <c r="M139" s="9"/>
    </row>
    <row r="140" spans="1:13" s="10" customFormat="1" x14ac:dyDescent="0.2">
      <c r="A140" s="5"/>
      <c r="B140" s="202"/>
      <c r="C140" s="71"/>
      <c r="D140" s="72"/>
      <c r="E140" s="289"/>
      <c r="F140" s="196"/>
      <c r="G140" s="31"/>
      <c r="H140" s="31"/>
      <c r="I140" s="197"/>
      <c r="J140" s="198"/>
      <c r="K140" s="229"/>
      <c r="L140" s="249"/>
      <c r="M140" s="9"/>
    </row>
    <row r="141" spans="1:13" s="10" customFormat="1" x14ac:dyDescent="0.2">
      <c r="A141" s="52"/>
      <c r="B141" s="209" t="s">
        <v>125</v>
      </c>
      <c r="C141" s="155"/>
      <c r="D141" s="282"/>
      <c r="E141" s="305"/>
      <c r="F141" s="188"/>
      <c r="G141" s="63"/>
      <c r="H141" s="64"/>
      <c r="I141" s="64"/>
      <c r="J141" s="64"/>
      <c r="K141" s="228"/>
      <c r="L141" s="257"/>
      <c r="M141" s="3"/>
    </row>
    <row r="142" spans="1:13" s="10" customFormat="1" ht="36" x14ac:dyDescent="0.2">
      <c r="A142" s="201" t="s">
        <v>0</v>
      </c>
      <c r="B142" s="240" t="s">
        <v>41</v>
      </c>
      <c r="C142" s="243" t="s">
        <v>1</v>
      </c>
      <c r="D142" s="201" t="s">
        <v>2</v>
      </c>
      <c r="E142" s="290" t="s">
        <v>3</v>
      </c>
      <c r="F142" s="217" t="s">
        <v>43</v>
      </c>
      <c r="G142" s="244" t="s">
        <v>4</v>
      </c>
      <c r="H142" s="217" t="s">
        <v>42</v>
      </c>
      <c r="I142" s="245" t="s">
        <v>5</v>
      </c>
      <c r="J142" s="217" t="s">
        <v>6</v>
      </c>
      <c r="K142" s="236" t="s">
        <v>7</v>
      </c>
      <c r="L142" s="248" t="s">
        <v>25</v>
      </c>
      <c r="M142" s="241" t="s">
        <v>8</v>
      </c>
    </row>
    <row r="143" spans="1:13" s="10" customFormat="1" ht="36" x14ac:dyDescent="0.2">
      <c r="A143" s="327">
        <v>1</v>
      </c>
      <c r="B143" s="54" t="s">
        <v>126</v>
      </c>
      <c r="C143" s="54"/>
      <c r="D143" s="328" t="s">
        <v>9</v>
      </c>
      <c r="E143" s="329">
        <v>450</v>
      </c>
      <c r="F143" s="218"/>
      <c r="G143" s="47">
        <v>0.08</v>
      </c>
      <c r="H143" s="17">
        <f t="shared" ref="H143" si="88">F143*G143+F143</f>
        <v>0</v>
      </c>
      <c r="I143" s="16">
        <f t="shared" ref="I143" si="89">E143*F143</f>
        <v>0</v>
      </c>
      <c r="J143" s="17">
        <f t="shared" ref="J143" si="90">K143-I143</f>
        <v>0</v>
      </c>
      <c r="K143" s="219">
        <f t="shared" ref="K143" si="91">E143*H143</f>
        <v>0</v>
      </c>
      <c r="L143" s="242" t="s">
        <v>127</v>
      </c>
      <c r="M143" s="173" t="s">
        <v>26</v>
      </c>
    </row>
    <row r="144" spans="1:13" s="10" customFormat="1" x14ac:dyDescent="0.2">
      <c r="A144" s="5"/>
      <c r="B144" s="202"/>
      <c r="C144" s="71"/>
      <c r="D144" s="72"/>
      <c r="E144" s="289"/>
      <c r="F144" s="174" t="s">
        <v>13</v>
      </c>
      <c r="G144" s="55"/>
      <c r="H144" s="55"/>
      <c r="I144" s="24">
        <f>SUM(I143:I143)</f>
        <v>0</v>
      </c>
      <c r="J144" s="25">
        <f>SUM(J143:J143)</f>
        <v>0</v>
      </c>
      <c r="K144" s="222">
        <f>SUM(K143:K143)</f>
        <v>0</v>
      </c>
      <c r="L144" s="249"/>
      <c r="M144" s="9"/>
    </row>
    <row r="145" spans="1:13" s="10" customFormat="1" x14ac:dyDescent="0.2">
      <c r="A145" s="5"/>
      <c r="B145" s="202"/>
      <c r="C145" s="71"/>
      <c r="D145" s="72"/>
      <c r="E145" s="289"/>
      <c r="F145" s="196"/>
      <c r="G145" s="31"/>
      <c r="H145" s="31"/>
      <c r="I145" s="197"/>
      <c r="J145" s="198"/>
      <c r="K145" s="229"/>
      <c r="L145" s="249"/>
      <c r="M145" s="9"/>
    </row>
    <row r="146" spans="1:13" s="10" customFormat="1" x14ac:dyDescent="0.2">
      <c r="A146" s="52"/>
      <c r="B146" s="209" t="s">
        <v>128</v>
      </c>
      <c r="C146" s="155"/>
      <c r="D146" s="282"/>
      <c r="E146" s="305"/>
      <c r="F146" s="188"/>
      <c r="G146" s="63"/>
      <c r="H146" s="64"/>
      <c r="I146" s="64"/>
      <c r="J146" s="64"/>
      <c r="K146" s="228"/>
      <c r="L146" s="257"/>
      <c r="M146" s="3"/>
    </row>
    <row r="147" spans="1:13" s="10" customFormat="1" ht="36" x14ac:dyDescent="0.2">
      <c r="A147" s="201" t="s">
        <v>0</v>
      </c>
      <c r="B147" s="240" t="s">
        <v>41</v>
      </c>
      <c r="C147" s="243" t="s">
        <v>1</v>
      </c>
      <c r="D147" s="201" t="s">
        <v>2</v>
      </c>
      <c r="E147" s="290" t="s">
        <v>3</v>
      </c>
      <c r="F147" s="217" t="s">
        <v>43</v>
      </c>
      <c r="G147" s="244" t="s">
        <v>4</v>
      </c>
      <c r="H147" s="217" t="s">
        <v>42</v>
      </c>
      <c r="I147" s="245" t="s">
        <v>5</v>
      </c>
      <c r="J147" s="217" t="s">
        <v>6</v>
      </c>
      <c r="K147" s="236" t="s">
        <v>7</v>
      </c>
      <c r="L147" s="248" t="s">
        <v>25</v>
      </c>
      <c r="M147" s="241" t="s">
        <v>8</v>
      </c>
    </row>
    <row r="148" spans="1:13" s="10" customFormat="1" ht="84" x14ac:dyDescent="0.2">
      <c r="A148" s="11">
        <v>1</v>
      </c>
      <c r="B148" s="96" t="s">
        <v>129</v>
      </c>
      <c r="C148" s="54"/>
      <c r="D148" s="14" t="s">
        <v>9</v>
      </c>
      <c r="E148" s="291">
        <v>2000</v>
      </c>
      <c r="F148" s="218"/>
      <c r="G148" s="47">
        <v>0.08</v>
      </c>
      <c r="H148" s="17">
        <f t="shared" ref="H148:H149" si="92">F148*G148+F148</f>
        <v>0</v>
      </c>
      <c r="I148" s="16">
        <f t="shared" ref="I148:I149" si="93">E148*F148</f>
        <v>0</v>
      </c>
      <c r="J148" s="17">
        <f t="shared" ref="J148:J149" si="94">K148-I148</f>
        <v>0</v>
      </c>
      <c r="K148" s="219">
        <f t="shared" ref="K148:K149" si="95">E148*H148</f>
        <v>0</v>
      </c>
      <c r="L148" s="367" t="s">
        <v>131</v>
      </c>
      <c r="M148" s="173" t="s">
        <v>26</v>
      </c>
    </row>
    <row r="149" spans="1:13" s="10" customFormat="1" ht="72" x14ac:dyDescent="0.2">
      <c r="A149" s="11">
        <v>2</v>
      </c>
      <c r="B149" s="96" t="s">
        <v>130</v>
      </c>
      <c r="C149" s="54"/>
      <c r="D149" s="14" t="s">
        <v>9</v>
      </c>
      <c r="E149" s="291">
        <v>250</v>
      </c>
      <c r="F149" s="218"/>
      <c r="G149" s="47">
        <v>0.08</v>
      </c>
      <c r="H149" s="17">
        <f t="shared" si="92"/>
        <v>0</v>
      </c>
      <c r="I149" s="16">
        <f t="shared" si="93"/>
        <v>0</v>
      </c>
      <c r="J149" s="17">
        <f t="shared" si="94"/>
        <v>0</v>
      </c>
      <c r="K149" s="219">
        <f t="shared" si="95"/>
        <v>0</v>
      </c>
      <c r="L149" s="368"/>
      <c r="M149" s="173" t="s">
        <v>26</v>
      </c>
    </row>
    <row r="150" spans="1:13" s="10" customFormat="1" x14ac:dyDescent="0.2">
      <c r="A150" s="70"/>
      <c r="B150" s="92"/>
      <c r="C150" s="67"/>
      <c r="D150" s="68"/>
      <c r="E150" s="314"/>
      <c r="F150" s="174" t="s">
        <v>13</v>
      </c>
      <c r="G150" s="69"/>
      <c r="H150" s="161"/>
      <c r="I150" s="165">
        <f>SUM(I148:I149)</f>
        <v>0</v>
      </c>
      <c r="J150" s="165">
        <f>SUM(J148:J149)</f>
        <v>0</v>
      </c>
      <c r="K150" s="226">
        <f>SUM(K148:K149)</f>
        <v>0</v>
      </c>
      <c r="L150" s="256"/>
      <c r="M150" s="9"/>
    </row>
    <row r="151" spans="1:13" s="10" customFormat="1" x14ac:dyDescent="0.2">
      <c r="A151" s="5"/>
      <c r="B151" s="202"/>
      <c r="C151" s="71"/>
      <c r="D151" s="72"/>
      <c r="E151" s="289"/>
      <c r="F151" s="196"/>
      <c r="G151" s="31"/>
      <c r="H151" s="31"/>
      <c r="I151" s="197"/>
      <c r="J151" s="198"/>
      <c r="K151" s="229"/>
      <c r="L151" s="249"/>
      <c r="M151" s="9"/>
    </row>
    <row r="152" spans="1:13" s="10" customFormat="1" x14ac:dyDescent="0.2">
      <c r="A152" s="52"/>
      <c r="B152" s="209" t="s">
        <v>132</v>
      </c>
      <c r="C152" s="155"/>
      <c r="D152" s="282"/>
      <c r="E152" s="305"/>
      <c r="F152" s="188"/>
      <c r="G152" s="63"/>
      <c r="H152" s="64"/>
      <c r="I152" s="64"/>
      <c r="J152" s="64"/>
      <c r="K152" s="228"/>
      <c r="L152" s="257"/>
      <c r="M152" s="3"/>
    </row>
    <row r="153" spans="1:13" s="10" customFormat="1" ht="36" x14ac:dyDescent="0.2">
      <c r="A153" s="201" t="s">
        <v>0</v>
      </c>
      <c r="B153" s="240" t="s">
        <v>41</v>
      </c>
      <c r="C153" s="243" t="s">
        <v>1</v>
      </c>
      <c r="D153" s="201" t="s">
        <v>2</v>
      </c>
      <c r="E153" s="290" t="s">
        <v>3</v>
      </c>
      <c r="F153" s="217" t="s">
        <v>43</v>
      </c>
      <c r="G153" s="244" t="s">
        <v>4</v>
      </c>
      <c r="H153" s="217" t="s">
        <v>42</v>
      </c>
      <c r="I153" s="245" t="s">
        <v>5</v>
      </c>
      <c r="J153" s="217" t="s">
        <v>6</v>
      </c>
      <c r="K153" s="236" t="s">
        <v>7</v>
      </c>
      <c r="L153" s="248" t="s">
        <v>25</v>
      </c>
      <c r="M153" s="241" t="s">
        <v>8</v>
      </c>
    </row>
    <row r="154" spans="1:13" s="10" customFormat="1" ht="24" x14ac:dyDescent="0.2">
      <c r="A154" s="11">
        <v>1</v>
      </c>
      <c r="B154" s="96" t="s">
        <v>135</v>
      </c>
      <c r="C154" s="54"/>
      <c r="D154" s="14" t="s">
        <v>9</v>
      </c>
      <c r="E154" s="291">
        <v>50</v>
      </c>
      <c r="F154" s="218"/>
      <c r="G154" s="47">
        <v>0.08</v>
      </c>
      <c r="H154" s="17">
        <f t="shared" ref="H154" si="96">F154*G154+F154</f>
        <v>0</v>
      </c>
      <c r="I154" s="16">
        <f t="shared" ref="I154" si="97">E154*F154</f>
        <v>0</v>
      </c>
      <c r="J154" s="17">
        <f t="shared" ref="J154" si="98">K154-I154</f>
        <v>0</v>
      </c>
      <c r="K154" s="219">
        <f t="shared" ref="K154" si="99">E154*H154</f>
        <v>0</v>
      </c>
      <c r="L154" s="242"/>
      <c r="M154" s="173" t="s">
        <v>26</v>
      </c>
    </row>
    <row r="155" spans="1:13" s="10" customFormat="1" ht="12" x14ac:dyDescent="0.2">
      <c r="A155" s="11">
        <v>2</v>
      </c>
      <c r="B155" s="96" t="s">
        <v>21</v>
      </c>
      <c r="C155" s="54"/>
      <c r="D155" s="14" t="s">
        <v>9</v>
      </c>
      <c r="E155" s="291">
        <v>500</v>
      </c>
      <c r="F155" s="218"/>
      <c r="G155" s="47">
        <v>0.08</v>
      </c>
      <c r="H155" s="17">
        <f t="shared" ref="H155:H156" si="100">F155*G155+F155</f>
        <v>0</v>
      </c>
      <c r="I155" s="16">
        <f t="shared" ref="I155:I156" si="101">E155*F155</f>
        <v>0</v>
      </c>
      <c r="J155" s="17">
        <f t="shared" ref="J155:J156" si="102">K155-I155</f>
        <v>0</v>
      </c>
      <c r="K155" s="219">
        <f t="shared" ref="K155:K156" si="103">E155*H155</f>
        <v>0</v>
      </c>
      <c r="L155" s="242"/>
      <c r="M155" s="173" t="s">
        <v>26</v>
      </c>
    </row>
    <row r="156" spans="1:13" s="10" customFormat="1" ht="24" x14ac:dyDescent="0.2">
      <c r="A156" s="11">
        <v>3</v>
      </c>
      <c r="B156" s="96" t="s">
        <v>133</v>
      </c>
      <c r="C156" s="54"/>
      <c r="D156" s="14" t="s">
        <v>9</v>
      </c>
      <c r="E156" s="291">
        <v>1000</v>
      </c>
      <c r="F156" s="218"/>
      <c r="G156" s="47">
        <v>0.08</v>
      </c>
      <c r="H156" s="17">
        <f t="shared" si="100"/>
        <v>0</v>
      </c>
      <c r="I156" s="16">
        <f t="shared" si="101"/>
        <v>0</v>
      </c>
      <c r="J156" s="17">
        <f t="shared" si="102"/>
        <v>0</v>
      </c>
      <c r="K156" s="219">
        <f t="shared" si="103"/>
        <v>0</v>
      </c>
      <c r="L156" s="242" t="s">
        <v>134</v>
      </c>
      <c r="M156" s="173" t="s">
        <v>26</v>
      </c>
    </row>
    <row r="157" spans="1:13" s="10" customFormat="1" x14ac:dyDescent="0.2">
      <c r="A157" s="70"/>
      <c r="B157" s="92"/>
      <c r="C157" s="67"/>
      <c r="D157" s="68"/>
      <c r="E157" s="314"/>
      <c r="F157" s="174" t="s">
        <v>13</v>
      </c>
      <c r="G157" s="69"/>
      <c r="H157" s="161"/>
      <c r="I157" s="165">
        <f>SUM(I154:I156)</f>
        <v>0</v>
      </c>
      <c r="J157" s="165">
        <f>SUM(J154:J156)</f>
        <v>0</v>
      </c>
      <c r="K157" s="226">
        <f>SUM(K154:K156)</f>
        <v>0</v>
      </c>
      <c r="L157" s="256"/>
      <c r="M157" s="9"/>
    </row>
    <row r="158" spans="1:13" s="10" customFormat="1" x14ac:dyDescent="0.2">
      <c r="A158" s="70"/>
      <c r="B158" s="92"/>
      <c r="C158" s="67"/>
      <c r="D158" s="68"/>
      <c r="E158" s="314"/>
      <c r="F158" s="196"/>
      <c r="G158" s="337"/>
      <c r="H158" s="338"/>
      <c r="I158" s="160"/>
      <c r="J158" s="160"/>
      <c r="K158" s="239"/>
      <c r="L158" s="256"/>
      <c r="M158" s="9"/>
    </row>
    <row r="159" spans="1:13" s="10" customFormat="1" x14ac:dyDescent="0.2">
      <c r="A159" s="52"/>
      <c r="B159" s="209" t="s">
        <v>136</v>
      </c>
      <c r="C159" s="155"/>
      <c r="D159" s="282"/>
      <c r="E159" s="305"/>
      <c r="F159" s="188"/>
      <c r="G159" s="63"/>
      <c r="H159" s="64"/>
      <c r="I159" s="64"/>
      <c r="J159" s="64"/>
      <c r="K159" s="228"/>
      <c r="L159" s="257"/>
      <c r="M159" s="3"/>
    </row>
    <row r="160" spans="1:13" s="10" customFormat="1" ht="36" x14ac:dyDescent="0.2">
      <c r="A160" s="201" t="s">
        <v>0</v>
      </c>
      <c r="B160" s="240" t="s">
        <v>41</v>
      </c>
      <c r="C160" s="243" t="s">
        <v>1</v>
      </c>
      <c r="D160" s="201" t="s">
        <v>2</v>
      </c>
      <c r="E160" s="290" t="s">
        <v>3</v>
      </c>
      <c r="F160" s="217" t="s">
        <v>43</v>
      </c>
      <c r="G160" s="244" t="s">
        <v>4</v>
      </c>
      <c r="H160" s="217" t="s">
        <v>42</v>
      </c>
      <c r="I160" s="245" t="s">
        <v>5</v>
      </c>
      <c r="J160" s="217" t="s">
        <v>6</v>
      </c>
      <c r="K160" s="236" t="s">
        <v>7</v>
      </c>
      <c r="L160" s="248" t="s">
        <v>25</v>
      </c>
      <c r="M160" s="241" t="s">
        <v>8</v>
      </c>
    </row>
    <row r="161" spans="1:13" s="10" customFormat="1" ht="51" customHeight="1" x14ac:dyDescent="0.2">
      <c r="A161" s="327">
        <v>1</v>
      </c>
      <c r="B161" s="54" t="s">
        <v>137</v>
      </c>
      <c r="C161" s="54"/>
      <c r="D161" s="328" t="s">
        <v>15</v>
      </c>
      <c r="E161" s="329">
        <v>30</v>
      </c>
      <c r="F161" s="218"/>
      <c r="G161" s="47">
        <v>0.08</v>
      </c>
      <c r="H161" s="17">
        <f t="shared" ref="H161" si="104">F161*G161+F161</f>
        <v>0</v>
      </c>
      <c r="I161" s="16">
        <f t="shared" ref="I161" si="105">E161*F161</f>
        <v>0</v>
      </c>
      <c r="J161" s="17">
        <f t="shared" ref="J161" si="106">K161-I161</f>
        <v>0</v>
      </c>
      <c r="K161" s="219">
        <f t="shared" ref="K161" si="107">E161*H161</f>
        <v>0</v>
      </c>
      <c r="L161" s="242" t="s">
        <v>138</v>
      </c>
      <c r="M161" s="173" t="s">
        <v>139</v>
      </c>
    </row>
    <row r="162" spans="1:13" s="10" customFormat="1" x14ac:dyDescent="0.2">
      <c r="A162" s="5"/>
      <c r="B162" s="202"/>
      <c r="C162" s="71"/>
      <c r="D162" s="72"/>
      <c r="E162" s="289"/>
      <c r="F162" s="174" t="s">
        <v>13</v>
      </c>
      <c r="G162" s="55"/>
      <c r="H162" s="55"/>
      <c r="I162" s="24">
        <f>SUM(I161:I161)</f>
        <v>0</v>
      </c>
      <c r="J162" s="25">
        <f>SUM(J161:J161)</f>
        <v>0</v>
      </c>
      <c r="K162" s="222">
        <f>SUM(K161:K161)</f>
        <v>0</v>
      </c>
      <c r="L162" s="249"/>
      <c r="M162" s="9"/>
    </row>
    <row r="163" spans="1:13" s="10" customFormat="1" x14ac:dyDescent="0.2">
      <c r="A163" s="70"/>
      <c r="B163" s="92"/>
      <c r="C163" s="67"/>
      <c r="D163" s="68"/>
      <c r="E163" s="314"/>
      <c r="F163" s="196"/>
      <c r="G163" s="337"/>
      <c r="H163" s="338"/>
      <c r="I163" s="160"/>
      <c r="J163" s="160"/>
      <c r="K163" s="239"/>
      <c r="L163" s="256"/>
      <c r="M163" s="9"/>
    </row>
    <row r="164" spans="1:13" s="10" customFormat="1" x14ac:dyDescent="0.2">
      <c r="A164" s="52"/>
      <c r="B164" s="209" t="s">
        <v>140</v>
      </c>
      <c r="C164" s="155"/>
      <c r="D164" s="282"/>
      <c r="E164" s="305"/>
      <c r="F164" s="188"/>
      <c r="G164" s="63"/>
      <c r="H164" s="64"/>
      <c r="I164" s="64"/>
      <c r="J164" s="64"/>
      <c r="K164" s="228"/>
      <c r="L164" s="257"/>
      <c r="M164" s="3"/>
    </row>
    <row r="165" spans="1:13" s="10" customFormat="1" ht="36" x14ac:dyDescent="0.2">
      <c r="A165" s="201" t="s">
        <v>0</v>
      </c>
      <c r="B165" s="240" t="s">
        <v>41</v>
      </c>
      <c r="C165" s="243" t="s">
        <v>1</v>
      </c>
      <c r="D165" s="201" t="s">
        <v>2</v>
      </c>
      <c r="E165" s="290" t="s">
        <v>3</v>
      </c>
      <c r="F165" s="217" t="s">
        <v>43</v>
      </c>
      <c r="G165" s="244" t="s">
        <v>4</v>
      </c>
      <c r="H165" s="217" t="s">
        <v>42</v>
      </c>
      <c r="I165" s="245" t="s">
        <v>5</v>
      </c>
      <c r="J165" s="217" t="s">
        <v>6</v>
      </c>
      <c r="K165" s="236" t="s">
        <v>7</v>
      </c>
      <c r="L165" s="248" t="s">
        <v>25</v>
      </c>
      <c r="M165" s="241" t="s">
        <v>8</v>
      </c>
    </row>
    <row r="166" spans="1:13" s="28" customFormat="1" ht="48" x14ac:dyDescent="0.2">
      <c r="A166" s="327">
        <v>1</v>
      </c>
      <c r="B166" s="54" t="s">
        <v>141</v>
      </c>
      <c r="C166" s="54"/>
      <c r="D166" s="328" t="s">
        <v>143</v>
      </c>
      <c r="E166" s="329">
        <v>100</v>
      </c>
      <c r="F166" s="218"/>
      <c r="G166" s="47">
        <v>0.08</v>
      </c>
      <c r="H166" s="17">
        <f t="shared" ref="H166" si="108">F166*G166+F166</f>
        <v>0</v>
      </c>
      <c r="I166" s="16">
        <f t="shared" ref="I166" si="109">E166*F166</f>
        <v>0</v>
      </c>
      <c r="J166" s="17">
        <f t="shared" ref="J166" si="110">K166-I166</f>
        <v>0</v>
      </c>
      <c r="K166" s="219">
        <f t="shared" ref="K166" si="111">E166*H166</f>
        <v>0</v>
      </c>
      <c r="L166" s="242" t="s">
        <v>142</v>
      </c>
      <c r="M166" s="173" t="s">
        <v>26</v>
      </c>
    </row>
    <row r="167" spans="1:13" s="10" customFormat="1" x14ac:dyDescent="0.2">
      <c r="A167" s="5"/>
      <c r="B167" s="202"/>
      <c r="C167" s="71"/>
      <c r="D167" s="72"/>
      <c r="E167" s="289"/>
      <c r="F167" s="174" t="s">
        <v>13</v>
      </c>
      <c r="G167" s="55"/>
      <c r="H167" s="55"/>
      <c r="I167" s="24">
        <f>SUM(I166:I166)</f>
        <v>0</v>
      </c>
      <c r="J167" s="25">
        <f>SUM(J166:J166)</f>
        <v>0</v>
      </c>
      <c r="K167" s="222">
        <f>SUM(K166:K166)</f>
        <v>0</v>
      </c>
      <c r="L167" s="249"/>
      <c r="M167" s="9"/>
    </row>
    <row r="168" spans="1:13" s="10" customFormat="1" x14ac:dyDescent="0.2">
      <c r="A168" s="5"/>
      <c r="B168" s="214"/>
      <c r="C168" s="73"/>
      <c r="D168" s="68"/>
      <c r="E168" s="289"/>
      <c r="F168" s="103"/>
      <c r="G168" s="31"/>
      <c r="H168" s="31"/>
      <c r="I168" s="197"/>
      <c r="J168" s="198"/>
      <c r="K168" s="229"/>
      <c r="L168" s="249"/>
      <c r="M168" s="9"/>
    </row>
    <row r="169" spans="1:13" s="10" customFormat="1" ht="12" x14ac:dyDescent="0.2">
      <c r="A169" s="77"/>
      <c r="B169" s="215"/>
      <c r="C169" s="140"/>
      <c r="D169" s="136"/>
      <c r="E169" s="316"/>
      <c r="F169" s="143"/>
      <c r="G169" s="79"/>
      <c r="H169" s="79"/>
      <c r="I169" s="32"/>
      <c r="J169" s="33"/>
      <c r="K169" s="225"/>
      <c r="L169" s="252"/>
      <c r="M169" s="9"/>
    </row>
    <row r="170" spans="1:13" s="10" customFormat="1" ht="12" x14ac:dyDescent="0.2">
      <c r="A170" s="5"/>
      <c r="B170" s="213" t="s">
        <v>144</v>
      </c>
      <c r="C170" s="164"/>
      <c r="D170" s="35"/>
      <c r="E170" s="289"/>
      <c r="F170" s="184"/>
      <c r="G170" s="6"/>
      <c r="H170" s="6"/>
      <c r="I170" s="7"/>
      <c r="J170" s="8"/>
      <c r="K170" s="221"/>
      <c r="L170" s="247"/>
      <c r="M170" s="9"/>
    </row>
    <row r="171" spans="1:13" s="10" customFormat="1" ht="36" x14ac:dyDescent="0.2">
      <c r="A171" s="201" t="s">
        <v>0</v>
      </c>
      <c r="B171" s="240" t="s">
        <v>41</v>
      </c>
      <c r="C171" s="243" t="s">
        <v>1</v>
      </c>
      <c r="D171" s="201" t="s">
        <v>2</v>
      </c>
      <c r="E171" s="290" t="s">
        <v>3</v>
      </c>
      <c r="F171" s="217" t="s">
        <v>43</v>
      </c>
      <c r="G171" s="244" t="s">
        <v>4</v>
      </c>
      <c r="H171" s="217" t="s">
        <v>42</v>
      </c>
      <c r="I171" s="245" t="s">
        <v>5</v>
      </c>
      <c r="J171" s="217" t="s">
        <v>6</v>
      </c>
      <c r="K171" s="236" t="s">
        <v>7</v>
      </c>
      <c r="L171" s="248" t="s">
        <v>25</v>
      </c>
      <c r="M171" s="241" t="s">
        <v>8</v>
      </c>
    </row>
    <row r="172" spans="1:13" s="10" customFormat="1" ht="48" x14ac:dyDescent="0.2">
      <c r="A172" s="76">
        <v>1</v>
      </c>
      <c r="B172" s="74" t="s">
        <v>145</v>
      </c>
      <c r="C172" s="48"/>
      <c r="D172" s="76" t="s">
        <v>9</v>
      </c>
      <c r="E172" s="312">
        <v>100</v>
      </c>
      <c r="F172" s="174"/>
      <c r="G172" s="47">
        <v>0.08</v>
      </c>
      <c r="H172" s="17">
        <f t="shared" ref="H172" si="112">F172*G172+F172</f>
        <v>0</v>
      </c>
      <c r="I172" s="16">
        <f t="shared" ref="I172" si="113">E172*F172</f>
        <v>0</v>
      </c>
      <c r="J172" s="17">
        <f t="shared" ref="J172" si="114">K172-I172</f>
        <v>0</v>
      </c>
      <c r="K172" s="219">
        <f t="shared" ref="K172" si="115">E172*H172</f>
        <v>0</v>
      </c>
      <c r="L172" s="253" t="s">
        <v>146</v>
      </c>
      <c r="M172" s="170" t="s">
        <v>26</v>
      </c>
    </row>
    <row r="173" spans="1:13" s="10" customFormat="1" ht="48" x14ac:dyDescent="0.2">
      <c r="A173" s="76">
        <v>2</v>
      </c>
      <c r="B173" s="74" t="s">
        <v>147</v>
      </c>
      <c r="C173" s="48"/>
      <c r="D173" s="76" t="s">
        <v>9</v>
      </c>
      <c r="E173" s="312">
        <v>100</v>
      </c>
      <c r="F173" s="174"/>
      <c r="G173" s="47">
        <v>0.08</v>
      </c>
      <c r="H173" s="17">
        <f t="shared" ref="H173:H177" si="116">F173*G173+F173</f>
        <v>0</v>
      </c>
      <c r="I173" s="16">
        <f t="shared" ref="I173:I177" si="117">E173*F173</f>
        <v>0</v>
      </c>
      <c r="J173" s="17">
        <f t="shared" ref="J173:J177" si="118">K173-I173</f>
        <v>0</v>
      </c>
      <c r="K173" s="219">
        <f t="shared" ref="K173:K177" si="119">E173*H173</f>
        <v>0</v>
      </c>
      <c r="L173" s="253" t="s">
        <v>148</v>
      </c>
      <c r="M173" s="170" t="s">
        <v>26</v>
      </c>
    </row>
    <row r="174" spans="1:13" s="10" customFormat="1" ht="48" x14ac:dyDescent="0.2">
      <c r="A174" s="76">
        <v>3</v>
      </c>
      <c r="B174" s="74" t="s">
        <v>149</v>
      </c>
      <c r="C174" s="48"/>
      <c r="D174" s="76" t="s">
        <v>9</v>
      </c>
      <c r="E174" s="312">
        <v>3000</v>
      </c>
      <c r="F174" s="174"/>
      <c r="G174" s="47">
        <v>0.08</v>
      </c>
      <c r="H174" s="17">
        <f t="shared" si="116"/>
        <v>0</v>
      </c>
      <c r="I174" s="16">
        <f t="shared" si="117"/>
        <v>0</v>
      </c>
      <c r="J174" s="17">
        <f t="shared" si="118"/>
        <v>0</v>
      </c>
      <c r="K174" s="219">
        <f t="shared" si="119"/>
        <v>0</v>
      </c>
      <c r="L174" s="253" t="s">
        <v>150</v>
      </c>
      <c r="M174" s="170" t="s">
        <v>26</v>
      </c>
    </row>
    <row r="175" spans="1:13" s="10" customFormat="1" ht="48" x14ac:dyDescent="0.2">
      <c r="A175" s="76">
        <v>4</v>
      </c>
      <c r="B175" s="41" t="s">
        <v>151</v>
      </c>
      <c r="C175" s="48"/>
      <c r="D175" s="76" t="s">
        <v>9</v>
      </c>
      <c r="E175" s="312">
        <v>16000</v>
      </c>
      <c r="F175" s="174"/>
      <c r="G175" s="47">
        <v>0.08</v>
      </c>
      <c r="H175" s="17">
        <f t="shared" si="116"/>
        <v>0</v>
      </c>
      <c r="I175" s="16">
        <f t="shared" si="117"/>
        <v>0</v>
      </c>
      <c r="J175" s="17">
        <f t="shared" si="118"/>
        <v>0</v>
      </c>
      <c r="K175" s="219">
        <f t="shared" si="119"/>
        <v>0</v>
      </c>
      <c r="L175" s="253" t="s">
        <v>152</v>
      </c>
      <c r="M175" s="170" t="s">
        <v>26</v>
      </c>
    </row>
    <row r="176" spans="1:13" s="10" customFormat="1" ht="48" x14ac:dyDescent="0.2">
      <c r="A176" s="76">
        <v>5</v>
      </c>
      <c r="B176" s="74" t="s">
        <v>153</v>
      </c>
      <c r="C176" s="48"/>
      <c r="D176" s="76" t="s">
        <v>9</v>
      </c>
      <c r="E176" s="312">
        <v>13000</v>
      </c>
      <c r="F176" s="218"/>
      <c r="G176" s="47">
        <v>0.08</v>
      </c>
      <c r="H176" s="17">
        <f t="shared" si="116"/>
        <v>0</v>
      </c>
      <c r="I176" s="16">
        <f t="shared" si="117"/>
        <v>0</v>
      </c>
      <c r="J176" s="17">
        <f t="shared" si="118"/>
        <v>0</v>
      </c>
      <c r="K176" s="219">
        <f t="shared" si="119"/>
        <v>0</v>
      </c>
      <c r="L176" s="253" t="s">
        <v>154</v>
      </c>
      <c r="M176" s="170" t="s">
        <v>26</v>
      </c>
    </row>
    <row r="177" spans="1:13" s="10" customFormat="1" ht="12" x14ac:dyDescent="0.2">
      <c r="A177" s="76">
        <v>6</v>
      </c>
      <c r="B177" s="74" t="s">
        <v>14</v>
      </c>
      <c r="C177" s="48"/>
      <c r="D177" s="76" t="s">
        <v>9</v>
      </c>
      <c r="E177" s="312">
        <v>30000</v>
      </c>
      <c r="F177" s="174"/>
      <c r="G177" s="47">
        <v>0.08</v>
      </c>
      <c r="H177" s="17">
        <f t="shared" si="116"/>
        <v>0</v>
      </c>
      <c r="I177" s="16">
        <f t="shared" si="117"/>
        <v>0</v>
      </c>
      <c r="J177" s="17">
        <f t="shared" si="118"/>
        <v>0</v>
      </c>
      <c r="K177" s="219">
        <f t="shared" si="119"/>
        <v>0</v>
      </c>
      <c r="L177" s="253"/>
      <c r="M177" s="170" t="s">
        <v>26</v>
      </c>
    </row>
    <row r="178" spans="1:13" s="10" customFormat="1" x14ac:dyDescent="0.2">
      <c r="A178" s="5"/>
      <c r="B178" s="214"/>
      <c r="C178" s="73"/>
      <c r="D178" s="68"/>
      <c r="E178" s="289"/>
      <c r="F178" s="193" t="s">
        <v>10</v>
      </c>
      <c r="G178" s="31"/>
      <c r="H178" s="31"/>
      <c r="I178" s="166">
        <f>SUM(I172:I177)</f>
        <v>0</v>
      </c>
      <c r="J178" s="167">
        <f>SUM(J172:J177)</f>
        <v>0</v>
      </c>
      <c r="K178" s="232">
        <f>SUM(K172:K177)</f>
        <v>0</v>
      </c>
      <c r="L178" s="249"/>
      <c r="M178" s="9"/>
    </row>
    <row r="179" spans="1:13" s="10" customFormat="1" ht="12" x14ac:dyDescent="0.2">
      <c r="A179" s="77"/>
      <c r="B179" s="215"/>
      <c r="C179" s="140"/>
      <c r="D179" s="136"/>
      <c r="E179" s="316"/>
      <c r="F179" s="143"/>
      <c r="G179" s="79"/>
      <c r="H179" s="79"/>
      <c r="I179" s="32"/>
      <c r="J179" s="33"/>
      <c r="K179" s="225"/>
      <c r="L179" s="252"/>
      <c r="M179" s="9"/>
    </row>
    <row r="180" spans="1:13" s="10" customFormat="1" ht="12" x14ac:dyDescent="0.2">
      <c r="A180" s="5"/>
      <c r="B180" s="213" t="s">
        <v>155</v>
      </c>
      <c r="C180" s="146"/>
      <c r="D180" s="35"/>
      <c r="E180" s="289"/>
      <c r="F180" s="184"/>
      <c r="G180" s="6"/>
      <c r="H180" s="6"/>
      <c r="I180" s="7"/>
      <c r="J180" s="8"/>
      <c r="K180" s="221"/>
      <c r="L180" s="247"/>
      <c r="M180" s="9"/>
    </row>
    <row r="181" spans="1:13" s="10" customFormat="1" ht="36" x14ac:dyDescent="0.2">
      <c r="A181" s="201" t="s">
        <v>0</v>
      </c>
      <c r="B181" s="240" t="s">
        <v>41</v>
      </c>
      <c r="C181" s="243" t="s">
        <v>1</v>
      </c>
      <c r="D181" s="201" t="s">
        <v>2</v>
      </c>
      <c r="E181" s="290" t="s">
        <v>3</v>
      </c>
      <c r="F181" s="217" t="s">
        <v>43</v>
      </c>
      <c r="G181" s="244" t="s">
        <v>4</v>
      </c>
      <c r="H181" s="217" t="s">
        <v>42</v>
      </c>
      <c r="I181" s="245" t="s">
        <v>5</v>
      </c>
      <c r="J181" s="217" t="s">
        <v>6</v>
      </c>
      <c r="K181" s="236" t="s">
        <v>7</v>
      </c>
      <c r="L181" s="248" t="s">
        <v>25</v>
      </c>
      <c r="M181" s="241" t="s">
        <v>8</v>
      </c>
    </row>
    <row r="182" spans="1:13" s="10" customFormat="1" ht="48" x14ac:dyDescent="0.2">
      <c r="A182" s="76">
        <v>1</v>
      </c>
      <c r="B182" s="74" t="s">
        <v>156</v>
      </c>
      <c r="C182" s="74"/>
      <c r="D182" s="76" t="s">
        <v>9</v>
      </c>
      <c r="E182" s="312">
        <v>700</v>
      </c>
      <c r="F182" s="174"/>
      <c r="G182" s="163">
        <v>0.08</v>
      </c>
      <c r="H182" s="17">
        <f t="shared" ref="H182" si="120">F182*G182+F182</f>
        <v>0</v>
      </c>
      <c r="I182" s="16">
        <f t="shared" ref="I182" si="121">E182*F182</f>
        <v>0</v>
      </c>
      <c r="J182" s="17">
        <f t="shared" ref="J182" si="122">K182-I182</f>
        <v>0</v>
      </c>
      <c r="K182" s="219">
        <f t="shared" ref="K182" si="123">E182*H182</f>
        <v>0</v>
      </c>
      <c r="L182" s="253" t="s">
        <v>157</v>
      </c>
      <c r="M182" s="170" t="s">
        <v>26</v>
      </c>
    </row>
    <row r="183" spans="1:13" s="10" customFormat="1" x14ac:dyDescent="0.2">
      <c r="A183" s="5"/>
      <c r="B183" s="214"/>
      <c r="C183" s="73"/>
      <c r="D183" s="68"/>
      <c r="E183" s="289"/>
      <c r="F183" s="175" t="s">
        <v>10</v>
      </c>
      <c r="G183" s="31"/>
      <c r="H183" s="31"/>
      <c r="I183" s="24">
        <f>SUM(I182)</f>
        <v>0</v>
      </c>
      <c r="J183" s="25">
        <f>SUM(J182)</f>
        <v>0</v>
      </c>
      <c r="K183" s="222">
        <f>SUM(K182)</f>
        <v>0</v>
      </c>
      <c r="L183" s="249"/>
      <c r="M183" s="9"/>
    </row>
    <row r="184" spans="1:13" s="10" customFormat="1" ht="12" x14ac:dyDescent="0.2">
      <c r="A184" s="77"/>
      <c r="B184" s="215"/>
      <c r="C184" s="140"/>
      <c r="D184" s="125"/>
      <c r="E184" s="316"/>
      <c r="F184" s="185"/>
      <c r="G184" s="79"/>
      <c r="H184" s="79"/>
      <c r="I184" s="31"/>
      <c r="J184" s="8"/>
      <c r="K184" s="221"/>
      <c r="L184" s="247"/>
      <c r="M184" s="9"/>
    </row>
    <row r="185" spans="1:13" s="10" customFormat="1" ht="12" x14ac:dyDescent="0.2">
      <c r="A185" s="5"/>
      <c r="B185" s="213" t="s">
        <v>158</v>
      </c>
      <c r="C185" s="146"/>
      <c r="D185" s="35"/>
      <c r="E185" s="289"/>
      <c r="F185" s="184"/>
      <c r="G185" s="6"/>
      <c r="H185" s="6"/>
      <c r="I185" s="7"/>
      <c r="J185" s="8"/>
      <c r="K185" s="221"/>
      <c r="L185" s="247"/>
      <c r="M185" s="9"/>
    </row>
    <row r="186" spans="1:13" s="28" customFormat="1" ht="36" x14ac:dyDescent="0.2">
      <c r="A186" s="201" t="s">
        <v>0</v>
      </c>
      <c r="B186" s="240" t="s">
        <v>41</v>
      </c>
      <c r="C186" s="243" t="s">
        <v>1</v>
      </c>
      <c r="D186" s="201" t="s">
        <v>2</v>
      </c>
      <c r="E186" s="290" t="s">
        <v>3</v>
      </c>
      <c r="F186" s="217" t="s">
        <v>43</v>
      </c>
      <c r="G186" s="244" t="s">
        <v>4</v>
      </c>
      <c r="H186" s="217" t="s">
        <v>42</v>
      </c>
      <c r="I186" s="245" t="s">
        <v>5</v>
      </c>
      <c r="J186" s="217" t="s">
        <v>6</v>
      </c>
      <c r="K186" s="236" t="s">
        <v>7</v>
      </c>
      <c r="L186" s="248" t="s">
        <v>25</v>
      </c>
      <c r="M186" s="241" t="s">
        <v>8</v>
      </c>
    </row>
    <row r="187" spans="1:13" s="10" customFormat="1" ht="95.25" customHeight="1" x14ac:dyDescent="0.2">
      <c r="A187" s="76">
        <v>1</v>
      </c>
      <c r="B187" s="20" t="s">
        <v>159</v>
      </c>
      <c r="C187" s="74"/>
      <c r="D187" s="76" t="s">
        <v>11</v>
      </c>
      <c r="E187" s="312">
        <v>250</v>
      </c>
      <c r="F187" s="174"/>
      <c r="G187" s="351">
        <v>0.08</v>
      </c>
      <c r="H187" s="17">
        <f t="shared" ref="H187" si="124">F187*G187+F187</f>
        <v>0</v>
      </c>
      <c r="I187" s="16">
        <f t="shared" ref="I187" si="125">E187*F187</f>
        <v>0</v>
      </c>
      <c r="J187" s="17">
        <f t="shared" ref="J187" si="126">K187-I187</f>
        <v>0</v>
      </c>
      <c r="K187" s="17">
        <f t="shared" ref="K187" si="127">E187*H187</f>
        <v>0</v>
      </c>
      <c r="L187" s="253" t="s">
        <v>160</v>
      </c>
      <c r="M187" s="170" t="s">
        <v>26</v>
      </c>
    </row>
    <row r="188" spans="1:13" s="10" customFormat="1" ht="95.25" customHeight="1" x14ac:dyDescent="0.2">
      <c r="A188" s="76">
        <v>2</v>
      </c>
      <c r="B188" s="96" t="s">
        <v>222</v>
      </c>
      <c r="C188" s="54"/>
      <c r="D188" s="14" t="s">
        <v>9</v>
      </c>
      <c r="E188" s="291">
        <v>400</v>
      </c>
      <c r="F188" s="218"/>
      <c r="G188" s="351">
        <v>0.08</v>
      </c>
      <c r="H188" s="17">
        <f t="shared" ref="H188:H189" si="128">F188*G188+F188</f>
        <v>0</v>
      </c>
      <c r="I188" s="16">
        <f t="shared" ref="I188:I189" si="129">E188*F188</f>
        <v>0</v>
      </c>
      <c r="J188" s="17">
        <f t="shared" ref="J188:J189" si="130">K188-I188</f>
        <v>0</v>
      </c>
      <c r="K188" s="17">
        <f t="shared" ref="K188:K189" si="131">E188*H188</f>
        <v>0</v>
      </c>
      <c r="L188" s="242"/>
      <c r="M188" s="44" t="s">
        <v>26</v>
      </c>
    </row>
    <row r="189" spans="1:13" s="10" customFormat="1" ht="95.25" customHeight="1" x14ac:dyDescent="0.2">
      <c r="A189" s="76">
        <v>3</v>
      </c>
      <c r="B189" s="96" t="s">
        <v>223</v>
      </c>
      <c r="C189" s="54"/>
      <c r="D189" s="14" t="s">
        <v>9</v>
      </c>
      <c r="E189" s="291">
        <v>300</v>
      </c>
      <c r="F189" s="218"/>
      <c r="G189" s="351">
        <v>0.08</v>
      </c>
      <c r="H189" s="17">
        <f t="shared" si="128"/>
        <v>0</v>
      </c>
      <c r="I189" s="16">
        <f t="shared" si="129"/>
        <v>0</v>
      </c>
      <c r="J189" s="17">
        <f t="shared" si="130"/>
        <v>0</v>
      </c>
      <c r="K189" s="17">
        <f t="shared" si="131"/>
        <v>0</v>
      </c>
      <c r="L189" s="242"/>
      <c r="M189" s="44" t="s">
        <v>26</v>
      </c>
    </row>
    <row r="190" spans="1:13" s="10" customFormat="1" ht="22.5" customHeight="1" x14ac:dyDescent="0.2">
      <c r="A190" s="5"/>
      <c r="B190" s="214"/>
      <c r="C190" s="73"/>
      <c r="D190" s="68"/>
      <c r="E190" s="289"/>
      <c r="F190" s="193" t="s">
        <v>10</v>
      </c>
      <c r="G190" s="31"/>
      <c r="H190" s="31"/>
      <c r="I190" s="352">
        <f>SUM(I187:I189)</f>
        <v>0</v>
      </c>
      <c r="J190" s="353">
        <f>SUM(J187:J189)</f>
        <v>0</v>
      </c>
      <c r="K190" s="353">
        <f>SUM(K187:K189)</f>
        <v>0</v>
      </c>
      <c r="L190" s="249"/>
      <c r="M190" s="9"/>
    </row>
    <row r="191" spans="1:13" s="10" customFormat="1" ht="12" x14ac:dyDescent="0.2">
      <c r="A191" s="68"/>
      <c r="B191" s="339"/>
      <c r="C191" s="340"/>
      <c r="D191" s="68"/>
      <c r="E191" s="314"/>
      <c r="F191" s="196"/>
      <c r="G191" s="324"/>
      <c r="H191" s="113"/>
      <c r="I191" s="112"/>
      <c r="J191" s="113"/>
      <c r="K191" s="234"/>
      <c r="L191" s="261"/>
      <c r="M191" s="92"/>
    </row>
    <row r="192" spans="1:13" s="10" customFormat="1" ht="12" x14ac:dyDescent="0.2">
      <c r="A192" s="77"/>
      <c r="B192" s="205"/>
      <c r="C192" s="120"/>
      <c r="D192" s="136"/>
      <c r="E192" s="316"/>
      <c r="F192" s="143"/>
      <c r="G192" s="79"/>
      <c r="H192" s="79"/>
      <c r="I192" s="32"/>
      <c r="J192" s="33"/>
      <c r="K192" s="225"/>
      <c r="L192" s="252"/>
      <c r="M192" s="9"/>
    </row>
    <row r="193" spans="1:13" s="10" customFormat="1" x14ac:dyDescent="0.2">
      <c r="A193" s="52"/>
      <c r="B193" s="209" t="s">
        <v>161</v>
      </c>
      <c r="C193" s="349"/>
      <c r="D193" s="282"/>
      <c r="E193" s="305"/>
      <c r="F193" s="350"/>
      <c r="G193" s="63"/>
      <c r="H193" s="64"/>
      <c r="I193" s="64"/>
      <c r="J193" s="64"/>
      <c r="K193" s="228"/>
      <c r="L193" s="257"/>
      <c r="M193" s="3"/>
    </row>
    <row r="194" spans="1:13" s="10" customFormat="1" ht="36" x14ac:dyDescent="0.2">
      <c r="A194" s="201" t="s">
        <v>0</v>
      </c>
      <c r="B194" s="240" t="s">
        <v>41</v>
      </c>
      <c r="C194" s="243" t="s">
        <v>1</v>
      </c>
      <c r="D194" s="201" t="s">
        <v>2</v>
      </c>
      <c r="E194" s="290" t="s">
        <v>3</v>
      </c>
      <c r="F194" s="217" t="s">
        <v>43</v>
      </c>
      <c r="G194" s="244" t="s">
        <v>4</v>
      </c>
      <c r="H194" s="217" t="s">
        <v>42</v>
      </c>
      <c r="I194" s="245" t="s">
        <v>5</v>
      </c>
      <c r="J194" s="217" t="s">
        <v>6</v>
      </c>
      <c r="K194" s="236" t="s">
        <v>7</v>
      </c>
      <c r="L194" s="248" t="s">
        <v>25</v>
      </c>
      <c r="M194" s="241" t="s">
        <v>8</v>
      </c>
    </row>
    <row r="195" spans="1:13" s="10" customFormat="1" ht="24" x14ac:dyDescent="0.2">
      <c r="A195" s="11">
        <v>1</v>
      </c>
      <c r="B195" s="96" t="s">
        <v>192</v>
      </c>
      <c r="C195" s="54"/>
      <c r="D195" s="14" t="s">
        <v>11</v>
      </c>
      <c r="E195" s="291">
        <v>100</v>
      </c>
      <c r="F195" s="218"/>
      <c r="G195" s="47">
        <v>0.08</v>
      </c>
      <c r="H195" s="17">
        <f t="shared" ref="H195" si="132">F195*G195+F195</f>
        <v>0</v>
      </c>
      <c r="I195" s="16">
        <f t="shared" ref="I195" si="133">E195*F195</f>
        <v>0</v>
      </c>
      <c r="J195" s="17">
        <f t="shared" ref="J195" si="134">K195-I195</f>
        <v>0</v>
      </c>
      <c r="K195" s="219">
        <f t="shared" ref="K195" si="135">E195*H195</f>
        <v>0</v>
      </c>
      <c r="L195" s="242" t="s">
        <v>193</v>
      </c>
      <c r="M195" s="170" t="s">
        <v>26</v>
      </c>
    </row>
    <row r="196" spans="1:13" s="10" customFormat="1" ht="12" x14ac:dyDescent="0.2">
      <c r="A196" s="11">
        <v>2</v>
      </c>
      <c r="B196" s="96" t="s">
        <v>194</v>
      </c>
      <c r="C196" s="54"/>
      <c r="D196" s="14" t="s">
        <v>11</v>
      </c>
      <c r="E196" s="291">
        <v>50</v>
      </c>
      <c r="F196" s="218"/>
      <c r="G196" s="47">
        <v>0.08</v>
      </c>
      <c r="H196" s="17">
        <f t="shared" ref="H196:H197" si="136">F196*G196+F196</f>
        <v>0</v>
      </c>
      <c r="I196" s="16">
        <f t="shared" ref="I196:I197" si="137">E196*F196</f>
        <v>0</v>
      </c>
      <c r="J196" s="17">
        <f t="shared" ref="J196:J197" si="138">K196-I196</f>
        <v>0</v>
      </c>
      <c r="K196" s="219">
        <f t="shared" ref="K196:K197" si="139">E196*H196</f>
        <v>0</v>
      </c>
      <c r="L196" s="242"/>
      <c r="M196" s="170" t="s">
        <v>26</v>
      </c>
    </row>
    <row r="197" spans="1:13" s="10" customFormat="1" ht="36" x14ac:dyDescent="0.2">
      <c r="A197" s="11">
        <v>3</v>
      </c>
      <c r="B197" s="20" t="s">
        <v>216</v>
      </c>
      <c r="C197" s="20"/>
      <c r="D197" s="21" t="s">
        <v>9</v>
      </c>
      <c r="E197" s="291">
        <v>10</v>
      </c>
      <c r="F197" s="218"/>
      <c r="G197" s="47">
        <v>0.08</v>
      </c>
      <c r="H197" s="17">
        <f t="shared" si="136"/>
        <v>0</v>
      </c>
      <c r="I197" s="16">
        <f t="shared" si="137"/>
        <v>0</v>
      </c>
      <c r="J197" s="17">
        <f t="shared" si="138"/>
        <v>0</v>
      </c>
      <c r="K197" s="219">
        <f t="shared" si="139"/>
        <v>0</v>
      </c>
      <c r="L197" s="242"/>
      <c r="M197" s="170" t="s">
        <v>166</v>
      </c>
    </row>
    <row r="198" spans="1:13" s="10" customFormat="1" x14ac:dyDescent="0.2">
      <c r="A198" s="70"/>
      <c r="B198" s="92"/>
      <c r="C198" s="67"/>
      <c r="D198" s="68"/>
      <c r="E198" s="314"/>
      <c r="F198" s="218" t="s">
        <v>13</v>
      </c>
      <c r="G198" s="69"/>
      <c r="H198" s="161"/>
      <c r="I198" s="165">
        <f>SUM(I195:I197)</f>
        <v>0</v>
      </c>
      <c r="J198" s="165">
        <f>SUM(J195:J197)</f>
        <v>0</v>
      </c>
      <c r="K198" s="226">
        <f>SUM(K195:K197)</f>
        <v>0</v>
      </c>
      <c r="L198" s="256"/>
      <c r="M198" s="9"/>
    </row>
    <row r="199" spans="1:13" s="10" customFormat="1" ht="12" x14ac:dyDescent="0.2">
      <c r="A199" s="77"/>
      <c r="B199" s="209"/>
      <c r="C199" s="150"/>
      <c r="D199" s="136"/>
      <c r="E199" s="300"/>
      <c r="F199" s="185"/>
      <c r="G199" s="121"/>
      <c r="H199" s="121"/>
      <c r="I199" s="7"/>
      <c r="J199" s="8"/>
      <c r="K199" s="221"/>
      <c r="L199" s="247"/>
      <c r="M199" s="9"/>
    </row>
    <row r="200" spans="1:13" s="10" customFormat="1" ht="12" x14ac:dyDescent="0.2">
      <c r="A200" s="5"/>
      <c r="B200" s="213" t="s">
        <v>162</v>
      </c>
      <c r="C200" s="146"/>
      <c r="D200" s="35"/>
      <c r="E200" s="289"/>
      <c r="F200" s="184"/>
      <c r="G200" s="6"/>
      <c r="H200" s="6"/>
      <c r="I200" s="7"/>
      <c r="J200" s="8"/>
      <c r="K200" s="221"/>
      <c r="L200" s="247"/>
      <c r="M200" s="9"/>
    </row>
    <row r="201" spans="1:13" s="10" customFormat="1" ht="36" x14ac:dyDescent="0.2">
      <c r="A201" s="201" t="s">
        <v>0</v>
      </c>
      <c r="B201" s="240" t="s">
        <v>41</v>
      </c>
      <c r="C201" s="243" t="s">
        <v>1</v>
      </c>
      <c r="D201" s="201" t="s">
        <v>2</v>
      </c>
      <c r="E201" s="290" t="s">
        <v>3</v>
      </c>
      <c r="F201" s="217" t="s">
        <v>43</v>
      </c>
      <c r="G201" s="244" t="s">
        <v>4</v>
      </c>
      <c r="H201" s="217" t="s">
        <v>42</v>
      </c>
      <c r="I201" s="245" t="s">
        <v>5</v>
      </c>
      <c r="J201" s="217" t="s">
        <v>6</v>
      </c>
      <c r="K201" s="236" t="s">
        <v>7</v>
      </c>
      <c r="L201" s="248" t="s">
        <v>25</v>
      </c>
      <c r="M201" s="241" t="s">
        <v>8</v>
      </c>
    </row>
    <row r="202" spans="1:13" s="10" customFormat="1" ht="230.25" customHeight="1" x14ac:dyDescent="0.2">
      <c r="A202" s="21">
        <v>1</v>
      </c>
      <c r="B202" s="20" t="s">
        <v>163</v>
      </c>
      <c r="C202" s="20"/>
      <c r="D202" s="21" t="s">
        <v>11</v>
      </c>
      <c r="E202" s="291">
        <v>15</v>
      </c>
      <c r="F202" s="218"/>
      <c r="G202" s="47">
        <v>0.08</v>
      </c>
      <c r="H202" s="17">
        <f t="shared" ref="H202" si="140">F202*G202+F202</f>
        <v>0</v>
      </c>
      <c r="I202" s="16">
        <f t="shared" ref="I202" si="141">E202*F202</f>
        <v>0</v>
      </c>
      <c r="J202" s="17">
        <f t="shared" ref="J202" si="142">K202-I202</f>
        <v>0</v>
      </c>
      <c r="K202" s="219">
        <f t="shared" ref="K202" si="143">E202*H202</f>
        <v>0</v>
      </c>
      <c r="L202" s="253" t="s">
        <v>165</v>
      </c>
      <c r="M202" s="170" t="s">
        <v>166</v>
      </c>
    </row>
    <row r="203" spans="1:13" s="10" customFormat="1" x14ac:dyDescent="0.2">
      <c r="A203" s="5"/>
      <c r="B203" s="214"/>
      <c r="C203" s="73"/>
      <c r="D203" s="68"/>
      <c r="E203" s="289"/>
      <c r="F203" s="175" t="s">
        <v>10</v>
      </c>
      <c r="G203" s="31"/>
      <c r="H203" s="31"/>
      <c r="I203" s="24">
        <f>SUM(I202)</f>
        <v>0</v>
      </c>
      <c r="J203" s="25">
        <f>SUM(J202)</f>
        <v>0</v>
      </c>
      <c r="K203" s="222">
        <f>SUM(K202)</f>
        <v>0</v>
      </c>
      <c r="L203" s="249"/>
      <c r="M203" s="9"/>
    </row>
    <row r="204" spans="1:13" s="10" customFormat="1" ht="12" x14ac:dyDescent="0.2">
      <c r="A204" s="70"/>
      <c r="B204" s="9"/>
      <c r="C204" s="341"/>
      <c r="D204" s="68"/>
      <c r="E204" s="314"/>
      <c r="F204" s="103"/>
      <c r="G204" s="85"/>
      <c r="H204" s="113"/>
      <c r="I204" s="112"/>
      <c r="J204" s="113"/>
      <c r="K204" s="234"/>
      <c r="L204" s="261"/>
      <c r="M204" s="93"/>
    </row>
    <row r="205" spans="1:13" s="10" customFormat="1" x14ac:dyDescent="0.2">
      <c r="A205" s="52"/>
      <c r="B205" s="209" t="s">
        <v>164</v>
      </c>
      <c r="C205" s="155"/>
      <c r="D205" s="282"/>
      <c r="E205" s="305"/>
      <c r="F205" s="188"/>
      <c r="G205" s="63"/>
      <c r="H205" s="64"/>
      <c r="I205" s="64"/>
      <c r="J205" s="64"/>
      <c r="K205" s="228"/>
      <c r="L205" s="257"/>
      <c r="M205" s="3"/>
    </row>
    <row r="206" spans="1:13" s="10" customFormat="1" ht="36" x14ac:dyDescent="0.2">
      <c r="A206" s="201" t="s">
        <v>0</v>
      </c>
      <c r="B206" s="240" t="s">
        <v>41</v>
      </c>
      <c r="C206" s="243" t="s">
        <v>1</v>
      </c>
      <c r="D206" s="201" t="s">
        <v>2</v>
      </c>
      <c r="E206" s="290" t="s">
        <v>3</v>
      </c>
      <c r="F206" s="217" t="s">
        <v>43</v>
      </c>
      <c r="G206" s="244" t="s">
        <v>4</v>
      </c>
      <c r="H206" s="217" t="s">
        <v>42</v>
      </c>
      <c r="I206" s="245" t="s">
        <v>5</v>
      </c>
      <c r="J206" s="217" t="s">
        <v>6</v>
      </c>
      <c r="K206" s="236" t="s">
        <v>7</v>
      </c>
      <c r="L206" s="248" t="s">
        <v>25</v>
      </c>
      <c r="M206" s="241" t="s">
        <v>8</v>
      </c>
    </row>
    <row r="207" spans="1:13" s="10" customFormat="1" ht="60" x14ac:dyDescent="0.2">
      <c r="A207" s="11">
        <v>1</v>
      </c>
      <c r="B207" s="96" t="s">
        <v>168</v>
      </c>
      <c r="C207" s="54"/>
      <c r="D207" s="14" t="s">
        <v>11</v>
      </c>
      <c r="E207" s="291">
        <v>25</v>
      </c>
      <c r="F207" s="218"/>
      <c r="G207" s="47">
        <v>0.08</v>
      </c>
      <c r="H207" s="17">
        <f t="shared" ref="H207:H208" si="144">F207*G207+F207</f>
        <v>0</v>
      </c>
      <c r="I207" s="16">
        <f t="shared" ref="I207:I208" si="145">E207*F207</f>
        <v>0</v>
      </c>
      <c r="J207" s="17">
        <f t="shared" ref="J207:J208" si="146">K207-I207</f>
        <v>0</v>
      </c>
      <c r="K207" s="219">
        <f t="shared" ref="K207:K208" si="147">E207*H207</f>
        <v>0</v>
      </c>
      <c r="L207" s="242" t="s">
        <v>202</v>
      </c>
      <c r="M207" s="170" t="s">
        <v>166</v>
      </c>
    </row>
    <row r="208" spans="1:13" s="10" customFormat="1" ht="24" x14ac:dyDescent="0.2">
      <c r="A208" s="11">
        <v>2</v>
      </c>
      <c r="B208" s="96" t="s">
        <v>169</v>
      </c>
      <c r="C208" s="54"/>
      <c r="D208" s="14" t="s">
        <v>11</v>
      </c>
      <c r="E208" s="291">
        <v>20</v>
      </c>
      <c r="F208" s="218"/>
      <c r="G208" s="47">
        <v>0.08</v>
      </c>
      <c r="H208" s="17">
        <f t="shared" si="144"/>
        <v>0</v>
      </c>
      <c r="I208" s="16">
        <f t="shared" si="145"/>
        <v>0</v>
      </c>
      <c r="J208" s="17">
        <f t="shared" si="146"/>
        <v>0</v>
      </c>
      <c r="K208" s="219">
        <f t="shared" si="147"/>
        <v>0</v>
      </c>
      <c r="L208" s="242"/>
      <c r="M208" s="170" t="s">
        <v>166</v>
      </c>
    </row>
    <row r="209" spans="1:13" s="10" customFormat="1" x14ac:dyDescent="0.2">
      <c r="A209" s="70"/>
      <c r="B209" s="92"/>
      <c r="C209" s="67"/>
      <c r="D209" s="68"/>
      <c r="E209" s="314"/>
      <c r="F209" s="174" t="s">
        <v>13</v>
      </c>
      <c r="G209" s="69"/>
      <c r="H209" s="161"/>
      <c r="I209" s="165">
        <f>SUM(I207:I208)</f>
        <v>0</v>
      </c>
      <c r="J209" s="165">
        <f>SUM(J207:J208)</f>
        <v>0</v>
      </c>
      <c r="K209" s="226">
        <f>SUM(K207:K208)</f>
        <v>0</v>
      </c>
      <c r="L209" s="256"/>
      <c r="M209" s="9"/>
    </row>
    <row r="210" spans="1:13" s="10" customFormat="1" ht="12" x14ac:dyDescent="0.2">
      <c r="A210" s="77"/>
      <c r="B210" s="82"/>
      <c r="C210" s="78"/>
      <c r="D210" s="136"/>
      <c r="E210" s="316"/>
      <c r="F210" s="143"/>
      <c r="G210" s="79"/>
      <c r="H210" s="79"/>
      <c r="I210" s="80"/>
      <c r="J210" s="81"/>
      <c r="K210" s="233"/>
      <c r="L210" s="260"/>
      <c r="M210" s="82"/>
    </row>
    <row r="211" spans="1:13" s="10" customFormat="1" x14ac:dyDescent="0.2">
      <c r="A211" s="52"/>
      <c r="B211" s="209" t="s">
        <v>167</v>
      </c>
      <c r="C211" s="155"/>
      <c r="D211" s="282"/>
      <c r="E211" s="305"/>
      <c r="F211" s="188"/>
      <c r="G211" s="63"/>
      <c r="H211" s="64"/>
      <c r="I211" s="64"/>
      <c r="J211" s="64"/>
      <c r="K211" s="228"/>
      <c r="L211" s="257"/>
      <c r="M211" s="3"/>
    </row>
    <row r="212" spans="1:13" s="28" customFormat="1" ht="36" x14ac:dyDescent="0.2">
      <c r="A212" s="201" t="s">
        <v>0</v>
      </c>
      <c r="B212" s="240" t="s">
        <v>41</v>
      </c>
      <c r="C212" s="243" t="s">
        <v>1</v>
      </c>
      <c r="D212" s="201" t="s">
        <v>2</v>
      </c>
      <c r="E212" s="290" t="s">
        <v>3</v>
      </c>
      <c r="F212" s="217" t="s">
        <v>43</v>
      </c>
      <c r="G212" s="244" t="s">
        <v>4</v>
      </c>
      <c r="H212" s="217" t="s">
        <v>42</v>
      </c>
      <c r="I212" s="245" t="s">
        <v>5</v>
      </c>
      <c r="J212" s="217" t="s">
        <v>6</v>
      </c>
      <c r="K212" s="236" t="s">
        <v>7</v>
      </c>
      <c r="L212" s="248" t="s">
        <v>25</v>
      </c>
      <c r="M212" s="241" t="s">
        <v>8</v>
      </c>
    </row>
    <row r="213" spans="1:13" s="28" customFormat="1" ht="36" x14ac:dyDescent="0.2">
      <c r="A213" s="11">
        <v>1</v>
      </c>
      <c r="B213" s="96" t="s">
        <v>206</v>
      </c>
      <c r="C213" s="54" t="s">
        <v>20</v>
      </c>
      <c r="D213" s="14" t="s">
        <v>11</v>
      </c>
      <c r="E213" s="291">
        <v>6</v>
      </c>
      <c r="F213" s="218"/>
      <c r="G213" s="47">
        <v>0.08</v>
      </c>
      <c r="H213" s="17">
        <f t="shared" ref="H213" si="148">F213*G213+F213</f>
        <v>0</v>
      </c>
      <c r="I213" s="16">
        <f t="shared" ref="I213" si="149">E213*F213</f>
        <v>0</v>
      </c>
      <c r="J213" s="17">
        <f t="shared" ref="J213" si="150">K213-I213</f>
        <v>0</v>
      </c>
      <c r="K213" s="219">
        <f t="shared" ref="K213" si="151">E213*H213</f>
        <v>0</v>
      </c>
      <c r="L213" s="242" t="s">
        <v>207</v>
      </c>
      <c r="M213" s="170" t="s">
        <v>166</v>
      </c>
    </row>
    <row r="214" spans="1:13" s="28" customFormat="1" ht="24" x14ac:dyDescent="0.2">
      <c r="A214" s="11">
        <v>2</v>
      </c>
      <c r="B214" s="96" t="s">
        <v>186</v>
      </c>
      <c r="C214" s="54"/>
      <c r="D214" s="14" t="s">
        <v>11</v>
      </c>
      <c r="E214" s="291">
        <v>6</v>
      </c>
      <c r="F214" s="218"/>
      <c r="G214" s="47">
        <v>0.08</v>
      </c>
      <c r="H214" s="17">
        <f t="shared" ref="H214:H215" si="152">F214*G214+F214</f>
        <v>0</v>
      </c>
      <c r="I214" s="16">
        <f t="shared" ref="I214:I215" si="153">E214*F214</f>
        <v>0</v>
      </c>
      <c r="J214" s="17">
        <f t="shared" ref="J214:J215" si="154">K214-I214</f>
        <v>0</v>
      </c>
      <c r="K214" s="219">
        <f t="shared" ref="K214:K215" si="155">E214*H214</f>
        <v>0</v>
      </c>
      <c r="L214" s="242" t="s">
        <v>207</v>
      </c>
      <c r="M214" s="170" t="s">
        <v>166</v>
      </c>
    </row>
    <row r="215" spans="1:13" s="10" customFormat="1" ht="24" x14ac:dyDescent="0.2">
      <c r="A215" s="11">
        <v>3</v>
      </c>
      <c r="B215" s="96" t="s">
        <v>187</v>
      </c>
      <c r="C215" s="54"/>
      <c r="D215" s="14" t="s">
        <v>11</v>
      </c>
      <c r="E215" s="291">
        <v>1</v>
      </c>
      <c r="F215" s="218"/>
      <c r="G215" s="47">
        <v>0.08</v>
      </c>
      <c r="H215" s="17">
        <f t="shared" si="152"/>
        <v>0</v>
      </c>
      <c r="I215" s="16">
        <f t="shared" si="153"/>
        <v>0</v>
      </c>
      <c r="J215" s="17">
        <f t="shared" si="154"/>
        <v>0</v>
      </c>
      <c r="K215" s="219">
        <f t="shared" si="155"/>
        <v>0</v>
      </c>
      <c r="L215" s="265"/>
      <c r="M215" s="170" t="s">
        <v>166</v>
      </c>
    </row>
    <row r="216" spans="1:13" s="10" customFormat="1" x14ac:dyDescent="0.2">
      <c r="A216" s="70"/>
      <c r="B216" s="92"/>
      <c r="C216" s="67"/>
      <c r="D216" s="68"/>
      <c r="E216" s="314"/>
      <c r="F216" s="174" t="s">
        <v>13</v>
      </c>
      <c r="G216" s="69"/>
      <c r="H216" s="161"/>
      <c r="I216" s="165">
        <f>SUM(I213:I215)</f>
        <v>0</v>
      </c>
      <c r="J216" s="165">
        <f>SUM(J213:J215)</f>
        <v>0</v>
      </c>
      <c r="K216" s="226">
        <f>SUM(K213:K215)</f>
        <v>0</v>
      </c>
      <c r="L216" s="256"/>
      <c r="M216" s="9"/>
    </row>
    <row r="217" spans="1:13" s="10" customFormat="1" x14ac:dyDescent="0.2">
      <c r="A217" s="5"/>
      <c r="B217" s="209"/>
      <c r="C217" s="152"/>
      <c r="D217" s="68"/>
      <c r="E217" s="292"/>
      <c r="F217" s="184"/>
      <c r="G217" s="6"/>
      <c r="H217" s="6"/>
      <c r="I217" s="7"/>
      <c r="J217" s="8"/>
      <c r="K217" s="221"/>
      <c r="L217" s="247"/>
      <c r="M217" s="56"/>
    </row>
    <row r="218" spans="1:13" s="89" customFormat="1" ht="12" x14ac:dyDescent="0.2">
      <c r="B218" s="326"/>
      <c r="C218" s="93"/>
      <c r="D218" s="93"/>
      <c r="E218" s="319"/>
      <c r="F218" s="103"/>
      <c r="G218" s="168"/>
      <c r="H218" s="113"/>
      <c r="I218" s="112"/>
      <c r="J218" s="113"/>
      <c r="K218" s="234"/>
      <c r="L218" s="261"/>
      <c r="M218" s="92"/>
    </row>
    <row r="219" spans="1:13" s="89" customFormat="1" x14ac:dyDescent="0.2">
      <c r="A219" s="52"/>
      <c r="B219" s="209" t="s">
        <v>170</v>
      </c>
      <c r="C219" s="155"/>
      <c r="D219" s="282"/>
      <c r="E219" s="305"/>
      <c r="F219" s="188"/>
      <c r="G219" s="63"/>
      <c r="H219" s="64"/>
      <c r="I219" s="64"/>
      <c r="J219" s="64"/>
      <c r="K219" s="228"/>
      <c r="L219" s="257"/>
      <c r="M219" s="3"/>
    </row>
    <row r="220" spans="1:13" s="89" customFormat="1" ht="36" x14ac:dyDescent="0.2">
      <c r="A220" s="201" t="s">
        <v>0</v>
      </c>
      <c r="B220" s="240" t="s">
        <v>41</v>
      </c>
      <c r="C220" s="243" t="s">
        <v>1</v>
      </c>
      <c r="D220" s="201" t="s">
        <v>2</v>
      </c>
      <c r="E220" s="290" t="s">
        <v>3</v>
      </c>
      <c r="F220" s="217" t="s">
        <v>43</v>
      </c>
      <c r="G220" s="244" t="s">
        <v>4</v>
      </c>
      <c r="H220" s="217" t="s">
        <v>42</v>
      </c>
      <c r="I220" s="245" t="s">
        <v>5</v>
      </c>
      <c r="J220" s="217" t="s">
        <v>6</v>
      </c>
      <c r="K220" s="236" t="s">
        <v>7</v>
      </c>
      <c r="L220" s="248" t="s">
        <v>25</v>
      </c>
      <c r="M220" s="241" t="s">
        <v>8</v>
      </c>
    </row>
    <row r="221" spans="1:13" s="89" customFormat="1" ht="108" x14ac:dyDescent="0.2">
      <c r="A221" s="11">
        <v>1</v>
      </c>
      <c r="B221" s="96" t="s">
        <v>228</v>
      </c>
      <c r="C221" s="54"/>
      <c r="D221" s="14" t="s">
        <v>9</v>
      </c>
      <c r="E221" s="291">
        <v>1</v>
      </c>
      <c r="F221" s="218"/>
      <c r="G221" s="47">
        <v>0.08</v>
      </c>
      <c r="H221" s="17">
        <f t="shared" ref="H221:H224" si="156">F221*G221+F221</f>
        <v>0</v>
      </c>
      <c r="I221" s="16">
        <f t="shared" ref="I221:I224" si="157">E221*F221</f>
        <v>0</v>
      </c>
      <c r="J221" s="17">
        <f t="shared" ref="J221:J224" si="158">K221-I221</f>
        <v>0</v>
      </c>
      <c r="K221" s="219">
        <f t="shared" ref="K221:K224" si="159">E221*H221</f>
        <v>0</v>
      </c>
      <c r="L221" s="242" t="s">
        <v>229</v>
      </c>
      <c r="M221" s="170" t="s">
        <v>166</v>
      </c>
    </row>
    <row r="222" spans="1:13" s="89" customFormat="1" ht="168" x14ac:dyDescent="0.2">
      <c r="A222" s="11">
        <v>2</v>
      </c>
      <c r="B222" s="96" t="s">
        <v>225</v>
      </c>
      <c r="C222" s="54"/>
      <c r="D222" s="14" t="s">
        <v>9</v>
      </c>
      <c r="E222" s="291">
        <v>40</v>
      </c>
      <c r="F222" s="218"/>
      <c r="G222" s="47">
        <v>0.08</v>
      </c>
      <c r="H222" s="17">
        <f t="shared" ref="H222" si="160">F222*G222+F222</f>
        <v>0</v>
      </c>
      <c r="I222" s="16">
        <f t="shared" ref="I222" si="161">E222*F222</f>
        <v>0</v>
      </c>
      <c r="J222" s="17">
        <f t="shared" ref="J222" si="162">K222-I222</f>
        <v>0</v>
      </c>
      <c r="K222" s="219">
        <f t="shared" ref="K222" si="163">E222*H222</f>
        <v>0</v>
      </c>
      <c r="L222" s="242"/>
      <c r="M222" s="170" t="s">
        <v>166</v>
      </c>
    </row>
    <row r="223" spans="1:13" s="89" customFormat="1" ht="36" x14ac:dyDescent="0.2">
      <c r="A223" s="11">
        <v>3</v>
      </c>
      <c r="B223" s="96" t="s">
        <v>226</v>
      </c>
      <c r="C223" s="54"/>
      <c r="D223" s="14" t="s">
        <v>9</v>
      </c>
      <c r="E223" s="291">
        <v>40</v>
      </c>
      <c r="F223" s="218"/>
      <c r="G223" s="47">
        <v>0.08</v>
      </c>
      <c r="H223" s="17">
        <f t="shared" si="156"/>
        <v>0</v>
      </c>
      <c r="I223" s="16">
        <f t="shared" si="157"/>
        <v>0</v>
      </c>
      <c r="J223" s="17">
        <f t="shared" si="158"/>
        <v>0</v>
      </c>
      <c r="K223" s="219">
        <f t="shared" si="159"/>
        <v>0</v>
      </c>
      <c r="L223" s="242"/>
      <c r="M223" s="170" t="s">
        <v>166</v>
      </c>
    </row>
    <row r="224" spans="1:13" s="89" customFormat="1" ht="24" x14ac:dyDescent="0.2">
      <c r="A224" s="11">
        <v>4</v>
      </c>
      <c r="B224" s="96" t="s">
        <v>227</v>
      </c>
      <c r="C224" s="54"/>
      <c r="D224" s="14" t="s">
        <v>9</v>
      </c>
      <c r="E224" s="291">
        <v>20</v>
      </c>
      <c r="F224" s="218"/>
      <c r="G224" s="47">
        <v>0.08</v>
      </c>
      <c r="H224" s="17">
        <f t="shared" si="156"/>
        <v>0</v>
      </c>
      <c r="I224" s="16">
        <f t="shared" si="157"/>
        <v>0</v>
      </c>
      <c r="J224" s="17">
        <f t="shared" si="158"/>
        <v>0</v>
      </c>
      <c r="K224" s="219">
        <f t="shared" si="159"/>
        <v>0</v>
      </c>
      <c r="L224" s="242"/>
      <c r="M224" s="170" t="s">
        <v>166</v>
      </c>
    </row>
    <row r="225" spans="1:13" s="89" customFormat="1" x14ac:dyDescent="0.2">
      <c r="A225" s="70"/>
      <c r="B225" s="92"/>
      <c r="C225" s="67"/>
      <c r="D225" s="68"/>
      <c r="E225" s="314"/>
      <c r="F225" s="174" t="s">
        <v>13</v>
      </c>
      <c r="G225" s="69"/>
      <c r="H225" s="161"/>
      <c r="I225" s="165">
        <f>SUM(I221:I224)</f>
        <v>0</v>
      </c>
      <c r="J225" s="165">
        <f>SUM(J221:J224)</f>
        <v>0</v>
      </c>
      <c r="K225" s="226">
        <f>SUM(K221:K224)</f>
        <v>0</v>
      </c>
      <c r="L225" s="256"/>
      <c r="M225" s="9"/>
    </row>
    <row r="226" spans="1:13" s="89" customFormat="1" x14ac:dyDescent="0.2">
      <c r="B226" s="92"/>
      <c r="C226" s="93"/>
      <c r="D226" s="93"/>
      <c r="E226" s="318"/>
      <c r="F226" s="101"/>
      <c r="G226" s="28"/>
      <c r="H226" s="343"/>
      <c r="I226" s="342"/>
      <c r="J226" s="342"/>
      <c r="K226" s="224"/>
      <c r="L226" s="251"/>
      <c r="M226" s="56"/>
    </row>
    <row r="227" spans="1:13" s="89" customFormat="1" x14ac:dyDescent="0.2">
      <c r="A227" s="52"/>
      <c r="B227" s="209" t="s">
        <v>171</v>
      </c>
      <c r="C227" s="155"/>
      <c r="D227" s="282"/>
      <c r="E227" s="305"/>
      <c r="F227" s="188"/>
      <c r="G227" s="63"/>
      <c r="H227" s="64"/>
      <c r="I227" s="64"/>
      <c r="J227" s="64"/>
      <c r="K227" s="228"/>
      <c r="L227" s="257"/>
      <c r="M227" s="3"/>
    </row>
    <row r="228" spans="1:13" s="89" customFormat="1" ht="36" x14ac:dyDescent="0.2">
      <c r="A228" s="201" t="s">
        <v>0</v>
      </c>
      <c r="B228" s="240" t="s">
        <v>41</v>
      </c>
      <c r="C228" s="243" t="s">
        <v>1</v>
      </c>
      <c r="D228" s="201" t="s">
        <v>2</v>
      </c>
      <c r="E228" s="290" t="s">
        <v>3</v>
      </c>
      <c r="F228" s="217" t="s">
        <v>43</v>
      </c>
      <c r="G228" s="244" t="s">
        <v>4</v>
      </c>
      <c r="H228" s="217" t="s">
        <v>42</v>
      </c>
      <c r="I228" s="245" t="s">
        <v>5</v>
      </c>
      <c r="J228" s="217" t="s">
        <v>6</v>
      </c>
      <c r="K228" s="236" t="s">
        <v>7</v>
      </c>
      <c r="L228" s="248" t="s">
        <v>25</v>
      </c>
      <c r="M228" s="241" t="s">
        <v>8</v>
      </c>
    </row>
    <row r="229" spans="1:13" s="89" customFormat="1" ht="84" x14ac:dyDescent="0.2">
      <c r="A229" s="11">
        <v>1</v>
      </c>
      <c r="B229" s="96" t="s">
        <v>176</v>
      </c>
      <c r="C229" s="54"/>
      <c r="D229" s="14" t="s">
        <v>9</v>
      </c>
      <c r="E229" s="291">
        <v>10</v>
      </c>
      <c r="F229" s="218"/>
      <c r="G229" s="47">
        <v>0.08</v>
      </c>
      <c r="H229" s="17">
        <f t="shared" ref="H229:H230" si="164">F229*G229+F229</f>
        <v>0</v>
      </c>
      <c r="I229" s="16">
        <f t="shared" ref="I229:I230" si="165">E229*F229</f>
        <v>0</v>
      </c>
      <c r="J229" s="17">
        <f t="shared" ref="J229:J230" si="166">K229-I229</f>
        <v>0</v>
      </c>
      <c r="K229" s="219">
        <f t="shared" ref="K229:K230" si="167">E229*H229</f>
        <v>0</v>
      </c>
      <c r="L229" s="242" t="s">
        <v>189</v>
      </c>
      <c r="M229" s="170" t="s">
        <v>26</v>
      </c>
    </row>
    <row r="230" spans="1:13" s="89" customFormat="1" ht="84" x14ac:dyDescent="0.2">
      <c r="A230" s="11">
        <v>2</v>
      </c>
      <c r="B230" s="96" t="s">
        <v>177</v>
      </c>
      <c r="C230" s="54"/>
      <c r="D230" s="14" t="s">
        <v>9</v>
      </c>
      <c r="E230" s="291">
        <v>150</v>
      </c>
      <c r="F230" s="218"/>
      <c r="G230" s="47">
        <v>0.08</v>
      </c>
      <c r="H230" s="17">
        <f t="shared" si="164"/>
        <v>0</v>
      </c>
      <c r="I230" s="16">
        <f t="shared" si="165"/>
        <v>0</v>
      </c>
      <c r="J230" s="17">
        <f t="shared" si="166"/>
        <v>0</v>
      </c>
      <c r="K230" s="219">
        <f t="shared" si="167"/>
        <v>0</v>
      </c>
      <c r="L230" s="242" t="s">
        <v>189</v>
      </c>
      <c r="M230" s="170" t="s">
        <v>26</v>
      </c>
    </row>
    <row r="231" spans="1:13" s="89" customFormat="1" ht="96" x14ac:dyDescent="0.2">
      <c r="A231" s="11">
        <v>3</v>
      </c>
      <c r="B231" s="96" t="s">
        <v>178</v>
      </c>
      <c r="C231" s="54"/>
      <c r="D231" s="14" t="s">
        <v>9</v>
      </c>
      <c r="E231" s="291">
        <v>150</v>
      </c>
      <c r="F231" s="218"/>
      <c r="G231" s="47">
        <v>0.08</v>
      </c>
      <c r="H231" s="17">
        <f t="shared" ref="H231:H234" si="168">F231*G231+F231</f>
        <v>0</v>
      </c>
      <c r="I231" s="16">
        <f t="shared" ref="I231:I234" si="169">E231*F231</f>
        <v>0</v>
      </c>
      <c r="J231" s="17">
        <f t="shared" ref="J231:J234" si="170">K231-I231</f>
        <v>0</v>
      </c>
      <c r="K231" s="219">
        <f t="shared" ref="K231:K234" si="171">E231*H231</f>
        <v>0</v>
      </c>
      <c r="L231" s="242" t="s">
        <v>189</v>
      </c>
      <c r="M231" s="170" t="s">
        <v>26</v>
      </c>
    </row>
    <row r="232" spans="1:13" s="89" customFormat="1" ht="60" x14ac:dyDescent="0.2">
      <c r="A232" s="11">
        <v>4</v>
      </c>
      <c r="B232" s="96" t="s">
        <v>224</v>
      </c>
      <c r="C232" s="54"/>
      <c r="D232" s="14" t="s">
        <v>11</v>
      </c>
      <c r="E232" s="291">
        <v>20</v>
      </c>
      <c r="F232" s="218"/>
      <c r="G232" s="47">
        <v>0.08</v>
      </c>
      <c r="H232" s="17">
        <f t="shared" ref="H232" si="172">F232*G232+F232</f>
        <v>0</v>
      </c>
      <c r="I232" s="16">
        <f t="shared" ref="I232" si="173">E232*F232</f>
        <v>0</v>
      </c>
      <c r="J232" s="17">
        <f t="shared" ref="J232" si="174">K232-I232</f>
        <v>0</v>
      </c>
      <c r="K232" s="219">
        <f t="shared" ref="K232" si="175">E232*H232</f>
        <v>0</v>
      </c>
      <c r="L232" s="242" t="s">
        <v>221</v>
      </c>
      <c r="M232" s="170"/>
    </row>
    <row r="233" spans="1:13" s="89" customFormat="1" ht="12" x14ac:dyDescent="0.2">
      <c r="A233" s="11">
        <v>5</v>
      </c>
      <c r="B233" s="96" t="s">
        <v>172</v>
      </c>
      <c r="C233" s="54"/>
      <c r="D233" s="14" t="s">
        <v>9</v>
      </c>
      <c r="E233" s="291">
        <v>200</v>
      </c>
      <c r="F233" s="218"/>
      <c r="G233" s="47">
        <v>0.08</v>
      </c>
      <c r="H233" s="17">
        <f t="shared" si="168"/>
        <v>0</v>
      </c>
      <c r="I233" s="16">
        <f t="shared" si="169"/>
        <v>0</v>
      </c>
      <c r="J233" s="17">
        <f t="shared" si="170"/>
        <v>0</v>
      </c>
      <c r="K233" s="219">
        <f t="shared" si="171"/>
        <v>0</v>
      </c>
      <c r="L233" s="242"/>
      <c r="M233" s="170" t="s">
        <v>26</v>
      </c>
    </row>
    <row r="234" spans="1:13" s="89" customFormat="1" ht="12" x14ac:dyDescent="0.2">
      <c r="A234" s="11">
        <v>6</v>
      </c>
      <c r="B234" s="96" t="s">
        <v>173</v>
      </c>
      <c r="C234" s="54"/>
      <c r="D234" s="14" t="s">
        <v>9</v>
      </c>
      <c r="E234" s="291">
        <v>250</v>
      </c>
      <c r="F234" s="218"/>
      <c r="G234" s="47">
        <v>0.08</v>
      </c>
      <c r="H234" s="17">
        <f t="shared" si="168"/>
        <v>0</v>
      </c>
      <c r="I234" s="16">
        <f t="shared" si="169"/>
        <v>0</v>
      </c>
      <c r="J234" s="17">
        <f t="shared" si="170"/>
        <v>0</v>
      </c>
      <c r="K234" s="219">
        <f t="shared" si="171"/>
        <v>0</v>
      </c>
      <c r="L234" s="242"/>
      <c r="M234" s="170" t="s">
        <v>26</v>
      </c>
    </row>
    <row r="235" spans="1:13" s="89" customFormat="1" x14ac:dyDescent="0.2">
      <c r="A235" s="70"/>
      <c r="B235" s="92"/>
      <c r="C235" s="67"/>
      <c r="D235" s="68"/>
      <c r="E235" s="314"/>
      <c r="F235" s="174" t="s">
        <v>13</v>
      </c>
      <c r="G235" s="69"/>
      <c r="H235" s="161"/>
      <c r="I235" s="165">
        <f>SUM(I229:I234)</f>
        <v>0</v>
      </c>
      <c r="J235" s="165">
        <f>SUM(J229:J234)</f>
        <v>0</v>
      </c>
      <c r="K235" s="226">
        <f>SUM(K229:K234)</f>
        <v>0</v>
      </c>
      <c r="L235" s="256"/>
      <c r="M235" s="9"/>
    </row>
    <row r="236" spans="1:13" s="89" customFormat="1" ht="12" x14ac:dyDescent="0.2">
      <c r="B236" s="92"/>
      <c r="C236" s="93"/>
      <c r="D236" s="93"/>
      <c r="E236" s="318"/>
      <c r="F236" s="103"/>
      <c r="G236" s="168"/>
      <c r="H236" s="113"/>
      <c r="I236" s="112"/>
      <c r="J236" s="113"/>
      <c r="K236" s="234"/>
      <c r="L236" s="261"/>
      <c r="M236" s="92"/>
    </row>
    <row r="237" spans="1:13" s="89" customFormat="1" x14ac:dyDescent="0.2">
      <c r="A237" s="52"/>
      <c r="B237" s="209" t="s">
        <v>174</v>
      </c>
      <c r="C237" s="155"/>
      <c r="D237" s="282"/>
      <c r="E237" s="305"/>
      <c r="F237" s="188"/>
      <c r="G237" s="63"/>
      <c r="H237" s="64"/>
      <c r="I237" s="64"/>
      <c r="J237" s="64"/>
      <c r="K237" s="228"/>
      <c r="L237" s="257"/>
      <c r="M237" s="3"/>
    </row>
    <row r="238" spans="1:13" s="89" customFormat="1" ht="36" x14ac:dyDescent="0.2">
      <c r="A238" s="201" t="s">
        <v>0</v>
      </c>
      <c r="B238" s="240" t="s">
        <v>41</v>
      </c>
      <c r="C238" s="243" t="s">
        <v>1</v>
      </c>
      <c r="D238" s="201" t="s">
        <v>2</v>
      </c>
      <c r="E238" s="290" t="s">
        <v>3</v>
      </c>
      <c r="F238" s="217" t="s">
        <v>43</v>
      </c>
      <c r="G238" s="244" t="s">
        <v>4</v>
      </c>
      <c r="H238" s="217" t="s">
        <v>42</v>
      </c>
      <c r="I238" s="245" t="s">
        <v>5</v>
      </c>
      <c r="J238" s="217" t="s">
        <v>6</v>
      </c>
      <c r="K238" s="236" t="s">
        <v>7</v>
      </c>
      <c r="L238" s="248" t="s">
        <v>25</v>
      </c>
      <c r="M238" s="241" t="s">
        <v>8</v>
      </c>
    </row>
    <row r="239" spans="1:13" s="89" customFormat="1" ht="96" x14ac:dyDescent="0.2">
      <c r="A239" s="11">
        <v>1</v>
      </c>
      <c r="B239" s="96" t="s">
        <v>211</v>
      </c>
      <c r="C239" s="54"/>
      <c r="D239" s="14" t="s">
        <v>9</v>
      </c>
      <c r="E239" s="291">
        <v>200</v>
      </c>
      <c r="F239" s="218"/>
      <c r="G239" s="47">
        <v>0.08</v>
      </c>
      <c r="H239" s="17">
        <f t="shared" ref="H239:H241" si="176">F239*G239+F239</f>
        <v>0</v>
      </c>
      <c r="I239" s="16">
        <f t="shared" ref="I239:I241" si="177">E239*F239</f>
        <v>0</v>
      </c>
      <c r="J239" s="17">
        <f t="shared" ref="J239:J241" si="178">K239-I239</f>
        <v>0</v>
      </c>
      <c r="K239" s="219">
        <f t="shared" ref="K239:K241" si="179">E239*H239</f>
        <v>0</v>
      </c>
      <c r="L239" s="242" t="s">
        <v>210</v>
      </c>
      <c r="M239" s="170" t="s">
        <v>26</v>
      </c>
    </row>
    <row r="240" spans="1:13" s="89" customFormat="1" ht="108" x14ac:dyDescent="0.2">
      <c r="A240" s="11">
        <v>2</v>
      </c>
      <c r="B240" s="96" t="s">
        <v>179</v>
      </c>
      <c r="C240" s="54"/>
      <c r="D240" s="14" t="s">
        <v>9</v>
      </c>
      <c r="E240" s="291">
        <v>250</v>
      </c>
      <c r="F240" s="218"/>
      <c r="G240" s="47">
        <v>0.08</v>
      </c>
      <c r="H240" s="17">
        <f t="shared" si="176"/>
        <v>0</v>
      </c>
      <c r="I240" s="16">
        <f t="shared" si="177"/>
        <v>0</v>
      </c>
      <c r="J240" s="17">
        <f t="shared" si="178"/>
        <v>0</v>
      </c>
      <c r="K240" s="219">
        <f t="shared" si="179"/>
        <v>0</v>
      </c>
      <c r="L240" s="242"/>
      <c r="M240" s="170" t="s">
        <v>26</v>
      </c>
    </row>
    <row r="241" spans="1:14" s="89" customFormat="1" ht="12" x14ac:dyDescent="0.2">
      <c r="A241" s="11">
        <v>3</v>
      </c>
      <c r="B241" s="96" t="s">
        <v>180</v>
      </c>
      <c r="C241" s="54"/>
      <c r="D241" s="14" t="s">
        <v>9</v>
      </c>
      <c r="E241" s="291">
        <v>150</v>
      </c>
      <c r="F241" s="218"/>
      <c r="G241" s="47">
        <v>0.08</v>
      </c>
      <c r="H241" s="17">
        <f t="shared" si="176"/>
        <v>0</v>
      </c>
      <c r="I241" s="16">
        <f t="shared" si="177"/>
        <v>0</v>
      </c>
      <c r="J241" s="17">
        <f t="shared" si="178"/>
        <v>0</v>
      </c>
      <c r="K241" s="219">
        <f t="shared" si="179"/>
        <v>0</v>
      </c>
      <c r="L241" s="242"/>
      <c r="M241" s="170" t="s">
        <v>26</v>
      </c>
    </row>
    <row r="242" spans="1:14" s="89" customFormat="1" x14ac:dyDescent="0.2">
      <c r="A242" s="70"/>
      <c r="B242" s="92"/>
      <c r="C242" s="67"/>
      <c r="D242" s="68"/>
      <c r="E242" s="314"/>
      <c r="F242" s="174" t="s">
        <v>13</v>
      </c>
      <c r="G242" s="69"/>
      <c r="H242" s="161"/>
      <c r="I242" s="165">
        <f>SUM(I239:I241)</f>
        <v>0</v>
      </c>
      <c r="J242" s="165">
        <f>SUM(J239:J241)</f>
        <v>0</v>
      </c>
      <c r="K242" s="226">
        <f>SUM(K239:K241)</f>
        <v>0</v>
      </c>
      <c r="L242" s="256"/>
      <c r="M242" s="9"/>
    </row>
    <row r="243" spans="1:14" s="89" customFormat="1" ht="12" x14ac:dyDescent="0.2">
      <c r="B243" s="92"/>
      <c r="C243" s="93"/>
      <c r="D243" s="93"/>
      <c r="E243" s="319"/>
      <c r="F243" s="103"/>
      <c r="G243" s="168"/>
      <c r="H243" s="113"/>
      <c r="I243" s="112"/>
      <c r="J243" s="113"/>
      <c r="K243" s="234"/>
      <c r="L243" s="261"/>
      <c r="M243" s="92"/>
    </row>
    <row r="244" spans="1:14" s="89" customFormat="1" x14ac:dyDescent="0.2">
      <c r="A244" s="52"/>
      <c r="B244" s="209" t="s">
        <v>175</v>
      </c>
      <c r="C244" s="155"/>
      <c r="D244" s="282"/>
      <c r="E244" s="305"/>
      <c r="F244" s="188"/>
      <c r="G244" s="63"/>
      <c r="H244" s="64"/>
      <c r="I244" s="64"/>
      <c r="J244" s="64"/>
      <c r="K244" s="228"/>
      <c r="L244" s="257"/>
      <c r="M244" s="3"/>
    </row>
    <row r="245" spans="1:14" s="89" customFormat="1" ht="36" x14ac:dyDescent="0.2">
      <c r="A245" s="201" t="s">
        <v>0</v>
      </c>
      <c r="B245" s="240" t="s">
        <v>41</v>
      </c>
      <c r="C245" s="243" t="s">
        <v>1</v>
      </c>
      <c r="D245" s="201" t="s">
        <v>2</v>
      </c>
      <c r="E245" s="290" t="s">
        <v>3</v>
      </c>
      <c r="F245" s="217" t="s">
        <v>43</v>
      </c>
      <c r="G245" s="244" t="s">
        <v>4</v>
      </c>
      <c r="H245" s="217" t="s">
        <v>42</v>
      </c>
      <c r="I245" s="245" t="s">
        <v>5</v>
      </c>
      <c r="J245" s="217" t="s">
        <v>6</v>
      </c>
      <c r="K245" s="236" t="s">
        <v>7</v>
      </c>
      <c r="L245" s="248" t="s">
        <v>25</v>
      </c>
      <c r="M245" s="241" t="s">
        <v>8</v>
      </c>
    </row>
    <row r="246" spans="1:14" s="89" customFormat="1" ht="96" x14ac:dyDescent="0.2">
      <c r="A246" s="11">
        <v>1</v>
      </c>
      <c r="B246" s="96" t="s">
        <v>183</v>
      </c>
      <c r="C246" s="54"/>
      <c r="D246" s="14" t="s">
        <v>9</v>
      </c>
      <c r="E246" s="291">
        <v>20</v>
      </c>
      <c r="F246" s="218"/>
      <c r="G246" s="47">
        <v>0.08</v>
      </c>
      <c r="H246" s="17">
        <f t="shared" ref="H246:H249" si="180">F246*G246+F246</f>
        <v>0</v>
      </c>
      <c r="I246" s="16">
        <f t="shared" ref="I246:I249" si="181">E246*F246</f>
        <v>0</v>
      </c>
      <c r="J246" s="17">
        <f t="shared" ref="J246:J249" si="182">K246-I246</f>
        <v>0</v>
      </c>
      <c r="K246" s="219">
        <f t="shared" ref="K246:K249" si="183">E246*H246</f>
        <v>0</v>
      </c>
      <c r="L246" s="242"/>
      <c r="M246" s="170" t="s">
        <v>166</v>
      </c>
      <c r="N246" s="91"/>
    </row>
    <row r="247" spans="1:14" s="89" customFormat="1" ht="144" x14ac:dyDescent="0.2">
      <c r="A247" s="11">
        <v>2</v>
      </c>
      <c r="B247" s="96" t="s">
        <v>184</v>
      </c>
      <c r="C247" s="54"/>
      <c r="D247" s="14" t="s">
        <v>11</v>
      </c>
      <c r="E247" s="291">
        <v>50</v>
      </c>
      <c r="F247" s="218"/>
      <c r="G247" s="47">
        <v>0.08</v>
      </c>
      <c r="H247" s="17">
        <f t="shared" ref="H247" si="184">F247*G247+F247</f>
        <v>0</v>
      </c>
      <c r="I247" s="16">
        <f t="shared" ref="I247" si="185">E247*F247</f>
        <v>0</v>
      </c>
      <c r="J247" s="17">
        <f t="shared" ref="J247" si="186">K247-I247</f>
        <v>0</v>
      </c>
      <c r="K247" s="219">
        <f t="shared" ref="K247" si="187">E247*H247</f>
        <v>0</v>
      </c>
      <c r="L247" s="242"/>
      <c r="M247" s="170" t="s">
        <v>166</v>
      </c>
      <c r="N247" s="91"/>
    </row>
    <row r="248" spans="1:14" s="89" customFormat="1" ht="36" x14ac:dyDescent="0.2">
      <c r="A248" s="11">
        <v>3</v>
      </c>
      <c r="B248" s="96" t="s">
        <v>185</v>
      </c>
      <c r="C248" s="54"/>
      <c r="D248" s="14" t="s">
        <v>9</v>
      </c>
      <c r="E248" s="291">
        <v>10</v>
      </c>
      <c r="F248" s="218"/>
      <c r="G248" s="47">
        <v>0.08</v>
      </c>
      <c r="H248" s="17">
        <f t="shared" si="180"/>
        <v>0</v>
      </c>
      <c r="I248" s="16">
        <f t="shared" si="181"/>
        <v>0</v>
      </c>
      <c r="J248" s="17">
        <f t="shared" si="182"/>
        <v>0</v>
      </c>
      <c r="K248" s="219">
        <f t="shared" si="183"/>
        <v>0</v>
      </c>
      <c r="L248" s="242"/>
      <c r="M248" s="170" t="s">
        <v>166</v>
      </c>
      <c r="N248" s="91"/>
    </row>
    <row r="249" spans="1:14" s="89" customFormat="1" ht="84" x14ac:dyDescent="0.2">
      <c r="A249" s="11">
        <v>4</v>
      </c>
      <c r="B249" s="96" t="s">
        <v>212</v>
      </c>
      <c r="C249" s="54"/>
      <c r="D249" s="14" t="s">
        <v>9</v>
      </c>
      <c r="E249" s="291">
        <v>10</v>
      </c>
      <c r="F249" s="218"/>
      <c r="G249" s="47">
        <v>0.08</v>
      </c>
      <c r="H249" s="17">
        <f t="shared" si="180"/>
        <v>0</v>
      </c>
      <c r="I249" s="16">
        <f t="shared" si="181"/>
        <v>0</v>
      </c>
      <c r="J249" s="17">
        <f t="shared" si="182"/>
        <v>0</v>
      </c>
      <c r="K249" s="219">
        <f t="shared" si="183"/>
        <v>0</v>
      </c>
      <c r="L249" s="242" t="s">
        <v>213</v>
      </c>
      <c r="M249" s="170" t="s">
        <v>166</v>
      </c>
      <c r="N249" s="91"/>
    </row>
    <row r="250" spans="1:14" s="89" customFormat="1" x14ac:dyDescent="0.2">
      <c r="A250" s="70"/>
      <c r="B250" s="92"/>
      <c r="C250" s="67"/>
      <c r="D250" s="68"/>
      <c r="E250" s="314"/>
      <c r="F250" s="174" t="s">
        <v>13</v>
      </c>
      <c r="G250" s="69"/>
      <c r="H250" s="161"/>
      <c r="I250" s="165">
        <f>SUM(I246:I249)</f>
        <v>0</v>
      </c>
      <c r="J250" s="165">
        <f>SUM(J246:J249)</f>
        <v>0</v>
      </c>
      <c r="K250" s="226">
        <f>SUM(K246:K249)</f>
        <v>0</v>
      </c>
      <c r="L250" s="256"/>
      <c r="M250" s="9"/>
      <c r="N250" s="91"/>
    </row>
    <row r="251" spans="1:14" s="89" customFormat="1" x14ac:dyDescent="0.2">
      <c r="B251" s="92"/>
      <c r="C251" s="319"/>
      <c r="D251" s="93"/>
      <c r="E251" s="319"/>
      <c r="F251" s="103"/>
      <c r="G251" s="168"/>
      <c r="H251" s="113"/>
      <c r="I251" s="112"/>
      <c r="J251" s="113"/>
      <c r="K251" s="234"/>
      <c r="L251" s="261"/>
      <c r="M251" s="92"/>
      <c r="N251" s="91"/>
    </row>
    <row r="252" spans="1:14" s="89" customFormat="1" x14ac:dyDescent="0.2">
      <c r="A252" s="5"/>
      <c r="B252" s="213" t="s">
        <v>181</v>
      </c>
      <c r="C252" s="146"/>
      <c r="D252" s="35"/>
      <c r="E252" s="289"/>
      <c r="F252" s="184"/>
      <c r="G252" s="6"/>
      <c r="H252" s="6"/>
      <c r="I252" s="7"/>
      <c r="J252" s="8"/>
      <c r="K252" s="221"/>
      <c r="L252" s="247"/>
      <c r="M252" s="9"/>
      <c r="N252" s="91"/>
    </row>
    <row r="253" spans="1:14" s="89" customFormat="1" ht="36" x14ac:dyDescent="0.2">
      <c r="A253" s="201" t="s">
        <v>0</v>
      </c>
      <c r="B253" s="240" t="s">
        <v>41</v>
      </c>
      <c r="C253" s="243" t="s">
        <v>1</v>
      </c>
      <c r="D253" s="201" t="s">
        <v>2</v>
      </c>
      <c r="E253" s="290" t="s">
        <v>3</v>
      </c>
      <c r="F253" s="217" t="s">
        <v>43</v>
      </c>
      <c r="G253" s="244" t="s">
        <v>4</v>
      </c>
      <c r="H253" s="217" t="s">
        <v>42</v>
      </c>
      <c r="I253" s="245" t="s">
        <v>5</v>
      </c>
      <c r="J253" s="217" t="s">
        <v>6</v>
      </c>
      <c r="K253" s="236" t="s">
        <v>7</v>
      </c>
      <c r="L253" s="248" t="s">
        <v>25</v>
      </c>
      <c r="M253" s="241" t="s">
        <v>8</v>
      </c>
      <c r="N253" s="91"/>
    </row>
    <row r="254" spans="1:14" s="89" customFormat="1" ht="72" x14ac:dyDescent="0.2">
      <c r="A254" s="21">
        <v>1</v>
      </c>
      <c r="B254" s="20" t="s">
        <v>214</v>
      </c>
      <c r="C254" s="20"/>
      <c r="D254" s="21" t="s">
        <v>9</v>
      </c>
      <c r="E254" s="291">
        <v>20</v>
      </c>
      <c r="F254" s="218"/>
      <c r="G254" s="47">
        <v>0.08</v>
      </c>
      <c r="H254" s="17">
        <f t="shared" ref="H254" si="188">F254*G254+F254</f>
        <v>0</v>
      </c>
      <c r="I254" s="16">
        <f t="shared" ref="I254" si="189">E254*F254</f>
        <v>0</v>
      </c>
      <c r="J254" s="17">
        <f t="shared" ref="J254" si="190">K254-I254</f>
        <v>0</v>
      </c>
      <c r="K254" s="219">
        <f t="shared" ref="K254" si="191">E254*H254</f>
        <v>0</v>
      </c>
      <c r="L254" s="242" t="s">
        <v>215</v>
      </c>
      <c r="M254" s="170" t="s">
        <v>166</v>
      </c>
    </row>
    <row r="255" spans="1:14" s="89" customFormat="1" x14ac:dyDescent="0.2">
      <c r="A255" s="5"/>
      <c r="B255" s="214"/>
      <c r="C255" s="73"/>
      <c r="D255" s="68"/>
      <c r="E255" s="289"/>
      <c r="F255" s="175" t="s">
        <v>10</v>
      </c>
      <c r="G255" s="31"/>
      <c r="H255" s="31"/>
      <c r="I255" s="24">
        <f>SUM(I254)</f>
        <v>0</v>
      </c>
      <c r="J255" s="25">
        <f>SUM(J254)</f>
        <v>0</v>
      </c>
      <c r="K255" s="222">
        <f>SUM(K254)</f>
        <v>0</v>
      </c>
      <c r="L255" s="249"/>
      <c r="M255" s="9"/>
    </row>
    <row r="256" spans="1:14" s="89" customFormat="1" ht="12" x14ac:dyDescent="0.2">
      <c r="B256" s="92"/>
      <c r="C256" s="93"/>
      <c r="D256" s="93"/>
      <c r="E256" s="319"/>
      <c r="F256" s="103"/>
      <c r="G256" s="168"/>
      <c r="H256" s="113"/>
      <c r="I256" s="112"/>
      <c r="J256" s="113"/>
      <c r="K256" s="234"/>
      <c r="L256" s="261"/>
      <c r="M256" s="92"/>
    </row>
    <row r="257" spans="1:13" s="89" customFormat="1" ht="12" x14ac:dyDescent="0.2">
      <c r="B257" s="92"/>
      <c r="C257" s="93"/>
      <c r="D257" s="93"/>
      <c r="E257" s="319"/>
      <c r="F257" s="103"/>
      <c r="G257" s="168"/>
      <c r="H257" s="113"/>
      <c r="I257" s="112"/>
      <c r="J257" s="113"/>
      <c r="K257" s="234"/>
      <c r="L257" s="261"/>
      <c r="M257" s="92"/>
    </row>
    <row r="258" spans="1:13" s="89" customFormat="1" x14ac:dyDescent="0.2">
      <c r="A258" s="52"/>
      <c r="B258" s="209" t="s">
        <v>182</v>
      </c>
      <c r="C258" s="155"/>
      <c r="D258" s="282"/>
      <c r="E258" s="305"/>
      <c r="F258" s="188"/>
      <c r="G258" s="63"/>
      <c r="H258" s="64"/>
      <c r="I258" s="64"/>
      <c r="J258" s="64"/>
      <c r="K258" s="228"/>
      <c r="L258" s="257"/>
      <c r="M258" s="3"/>
    </row>
    <row r="259" spans="1:13" s="89" customFormat="1" ht="36" x14ac:dyDescent="0.2">
      <c r="A259" s="201" t="s">
        <v>0</v>
      </c>
      <c r="B259" s="240" t="s">
        <v>41</v>
      </c>
      <c r="C259" s="243" t="s">
        <v>1</v>
      </c>
      <c r="D259" s="201" t="s">
        <v>2</v>
      </c>
      <c r="E259" s="290" t="s">
        <v>3</v>
      </c>
      <c r="F259" s="217" t="s">
        <v>43</v>
      </c>
      <c r="G259" s="244" t="s">
        <v>4</v>
      </c>
      <c r="H259" s="217" t="s">
        <v>42</v>
      </c>
      <c r="I259" s="245" t="s">
        <v>5</v>
      </c>
      <c r="J259" s="217" t="s">
        <v>6</v>
      </c>
      <c r="K259" s="236" t="s">
        <v>7</v>
      </c>
      <c r="L259" s="248" t="s">
        <v>25</v>
      </c>
      <c r="M259" s="241" t="s">
        <v>8</v>
      </c>
    </row>
    <row r="260" spans="1:13" s="89" customFormat="1" ht="60" x14ac:dyDescent="0.2">
      <c r="A260" s="11">
        <v>1</v>
      </c>
      <c r="B260" s="96" t="s">
        <v>195</v>
      </c>
      <c r="C260" s="344"/>
      <c r="D260" s="14" t="s">
        <v>9</v>
      </c>
      <c r="E260" s="291">
        <v>700</v>
      </c>
      <c r="F260" s="218"/>
      <c r="G260" s="47">
        <v>0.08</v>
      </c>
      <c r="H260" s="17">
        <f t="shared" ref="H260" si="192">F260*G260+F260</f>
        <v>0</v>
      </c>
      <c r="I260" s="16">
        <f t="shared" ref="I260" si="193">E260*F260</f>
        <v>0</v>
      </c>
      <c r="J260" s="17">
        <f t="shared" ref="J260" si="194">K260-I260</f>
        <v>0</v>
      </c>
      <c r="K260" s="219">
        <f t="shared" ref="K260" si="195">E260*H260</f>
        <v>0</v>
      </c>
      <c r="L260" s="242" t="s">
        <v>201</v>
      </c>
      <c r="M260" s="170" t="s">
        <v>166</v>
      </c>
    </row>
    <row r="261" spans="1:13" s="89" customFormat="1" ht="60" x14ac:dyDescent="0.2">
      <c r="A261" s="11">
        <v>2</v>
      </c>
      <c r="B261" s="96" t="s">
        <v>196</v>
      </c>
      <c r="C261" s="344"/>
      <c r="D261" s="14" t="s">
        <v>9</v>
      </c>
      <c r="E261" s="291">
        <v>3500</v>
      </c>
      <c r="F261" s="218"/>
      <c r="G261" s="47">
        <v>0.08</v>
      </c>
      <c r="H261" s="17">
        <f t="shared" ref="H261:H265" si="196">F261*G261+F261</f>
        <v>0</v>
      </c>
      <c r="I261" s="16">
        <f t="shared" ref="I261:I265" si="197">E261*F261</f>
        <v>0</v>
      </c>
      <c r="J261" s="17">
        <f t="shared" ref="J261:J265" si="198">K261-I261</f>
        <v>0</v>
      </c>
      <c r="K261" s="219">
        <f t="shared" ref="K261:K265" si="199">E261*H261</f>
        <v>0</v>
      </c>
      <c r="L261" s="242" t="s">
        <v>201</v>
      </c>
      <c r="M261" s="170"/>
    </row>
    <row r="262" spans="1:13" s="89" customFormat="1" ht="60" x14ac:dyDescent="0.2">
      <c r="A262" s="11">
        <v>3</v>
      </c>
      <c r="B262" s="96" t="s">
        <v>197</v>
      </c>
      <c r="C262" s="344"/>
      <c r="D262" s="14" t="s">
        <v>9</v>
      </c>
      <c r="E262" s="291">
        <v>4500</v>
      </c>
      <c r="F262" s="218"/>
      <c r="G262" s="47">
        <v>0.08</v>
      </c>
      <c r="H262" s="17">
        <f t="shared" si="196"/>
        <v>0</v>
      </c>
      <c r="I262" s="16">
        <f t="shared" si="197"/>
        <v>0</v>
      </c>
      <c r="J262" s="17">
        <f t="shared" si="198"/>
        <v>0</v>
      </c>
      <c r="K262" s="219">
        <f t="shared" si="199"/>
        <v>0</v>
      </c>
      <c r="L262" s="242" t="s">
        <v>201</v>
      </c>
      <c r="M262" s="170"/>
    </row>
    <row r="263" spans="1:13" s="89" customFormat="1" ht="60" x14ac:dyDescent="0.2">
      <c r="A263" s="11">
        <v>4</v>
      </c>
      <c r="B263" s="96" t="s">
        <v>198</v>
      </c>
      <c r="C263" s="344"/>
      <c r="D263" s="14" t="s">
        <v>9</v>
      </c>
      <c r="E263" s="291">
        <v>300</v>
      </c>
      <c r="F263" s="218"/>
      <c r="G263" s="47">
        <v>0.08</v>
      </c>
      <c r="H263" s="17">
        <f t="shared" si="196"/>
        <v>0</v>
      </c>
      <c r="I263" s="16">
        <f t="shared" si="197"/>
        <v>0</v>
      </c>
      <c r="J263" s="17">
        <f t="shared" si="198"/>
        <v>0</v>
      </c>
      <c r="K263" s="219">
        <f t="shared" si="199"/>
        <v>0</v>
      </c>
      <c r="L263" s="242" t="s">
        <v>201</v>
      </c>
      <c r="M263" s="170"/>
    </row>
    <row r="264" spans="1:13" s="89" customFormat="1" ht="60" x14ac:dyDescent="0.2">
      <c r="A264" s="11">
        <v>5</v>
      </c>
      <c r="B264" s="96" t="s">
        <v>199</v>
      </c>
      <c r="C264" s="344"/>
      <c r="D264" s="14" t="s">
        <v>9</v>
      </c>
      <c r="E264" s="291">
        <v>100</v>
      </c>
      <c r="F264" s="218"/>
      <c r="G264" s="47">
        <v>0.08</v>
      </c>
      <c r="H264" s="17">
        <f t="shared" si="196"/>
        <v>0</v>
      </c>
      <c r="I264" s="16">
        <f t="shared" si="197"/>
        <v>0</v>
      </c>
      <c r="J264" s="17">
        <f t="shared" si="198"/>
        <v>0</v>
      </c>
      <c r="K264" s="219">
        <f t="shared" si="199"/>
        <v>0</v>
      </c>
      <c r="L264" s="242" t="s">
        <v>201</v>
      </c>
      <c r="M264" s="170"/>
    </row>
    <row r="265" spans="1:13" s="89" customFormat="1" ht="60" x14ac:dyDescent="0.2">
      <c r="A265" s="11">
        <v>6</v>
      </c>
      <c r="B265" s="96" t="s">
        <v>200</v>
      </c>
      <c r="C265" s="344"/>
      <c r="D265" s="14" t="s">
        <v>9</v>
      </c>
      <c r="E265" s="291">
        <v>800</v>
      </c>
      <c r="F265" s="218"/>
      <c r="G265" s="47">
        <v>0.08</v>
      </c>
      <c r="H265" s="17">
        <f t="shared" si="196"/>
        <v>0</v>
      </c>
      <c r="I265" s="16">
        <f t="shared" si="197"/>
        <v>0</v>
      </c>
      <c r="J265" s="17">
        <f t="shared" si="198"/>
        <v>0</v>
      </c>
      <c r="K265" s="219">
        <f t="shared" si="199"/>
        <v>0</v>
      </c>
      <c r="L265" s="242" t="s">
        <v>201</v>
      </c>
      <c r="M265" s="170"/>
    </row>
    <row r="266" spans="1:13" s="89" customFormat="1" x14ac:dyDescent="0.2">
      <c r="A266" s="70"/>
      <c r="B266" s="92"/>
      <c r="C266" s="67"/>
      <c r="D266" s="68"/>
      <c r="E266" s="314"/>
      <c r="F266" s="174" t="s">
        <v>13</v>
      </c>
      <c r="G266" s="69"/>
      <c r="H266" s="161"/>
      <c r="I266" s="165">
        <f>SUM(I260:I265)</f>
        <v>0</v>
      </c>
      <c r="J266" s="165">
        <f>SUM(J260:J265)</f>
        <v>0</v>
      </c>
      <c r="K266" s="226">
        <f>SUM(K260:K265)</f>
        <v>0</v>
      </c>
      <c r="L266" s="256"/>
      <c r="M266" s="9"/>
    </row>
    <row r="267" spans="1:13" s="89" customFormat="1" x14ac:dyDescent="0.2">
      <c r="A267" s="70"/>
      <c r="B267" s="92"/>
      <c r="C267" s="67"/>
      <c r="D267" s="68"/>
      <c r="E267" s="314"/>
      <c r="F267" s="196"/>
      <c r="G267" s="337"/>
      <c r="H267" s="338"/>
      <c r="I267" s="160"/>
      <c r="J267" s="160"/>
      <c r="K267" s="239"/>
      <c r="L267" s="256"/>
      <c r="M267" s="9"/>
    </row>
    <row r="268" spans="1:13" s="89" customFormat="1" ht="12" x14ac:dyDescent="0.2">
      <c r="A268" s="5"/>
      <c r="B268" s="213" t="s">
        <v>208</v>
      </c>
      <c r="C268" s="146"/>
      <c r="D268" s="35"/>
      <c r="E268" s="289"/>
      <c r="F268" s="184"/>
      <c r="G268" s="6"/>
      <c r="H268" s="6"/>
      <c r="I268" s="7"/>
      <c r="J268" s="8"/>
      <c r="K268" s="221"/>
      <c r="L268" s="247"/>
      <c r="M268" s="9"/>
    </row>
    <row r="269" spans="1:13" s="89" customFormat="1" ht="36" x14ac:dyDescent="0.2">
      <c r="A269" s="201" t="s">
        <v>0</v>
      </c>
      <c r="B269" s="240" t="s">
        <v>41</v>
      </c>
      <c r="C269" s="243" t="s">
        <v>1</v>
      </c>
      <c r="D269" s="201" t="s">
        <v>2</v>
      </c>
      <c r="E269" s="290" t="s">
        <v>3</v>
      </c>
      <c r="F269" s="217" t="s">
        <v>43</v>
      </c>
      <c r="G269" s="244" t="s">
        <v>4</v>
      </c>
      <c r="H269" s="217" t="s">
        <v>42</v>
      </c>
      <c r="I269" s="245" t="s">
        <v>5</v>
      </c>
      <c r="J269" s="217" t="s">
        <v>6</v>
      </c>
      <c r="K269" s="236" t="s">
        <v>7</v>
      </c>
      <c r="L269" s="248" t="s">
        <v>25</v>
      </c>
      <c r="M269" s="241" t="s">
        <v>8</v>
      </c>
    </row>
    <row r="270" spans="1:13" s="89" customFormat="1" ht="24" x14ac:dyDescent="0.2">
      <c r="A270" s="21">
        <v>1</v>
      </c>
      <c r="B270" s="20" t="s">
        <v>209</v>
      </c>
      <c r="C270" s="20"/>
      <c r="D270" s="21" t="s">
        <v>9</v>
      </c>
      <c r="E270" s="291">
        <v>250</v>
      </c>
      <c r="F270" s="218"/>
      <c r="G270" s="47">
        <v>0.08</v>
      </c>
      <c r="H270" s="17">
        <f t="shared" ref="H270" si="200">F270*G270+F270</f>
        <v>0</v>
      </c>
      <c r="I270" s="16">
        <f t="shared" ref="I270" si="201">E270*F270</f>
        <v>0</v>
      </c>
      <c r="J270" s="17">
        <f t="shared" ref="J270" si="202">K270-I270</f>
        <v>0</v>
      </c>
      <c r="K270" s="219">
        <f t="shared" ref="K270" si="203">E270*H270</f>
        <v>0</v>
      </c>
      <c r="L270" s="242" t="s">
        <v>111</v>
      </c>
      <c r="M270" s="170" t="s">
        <v>102</v>
      </c>
    </row>
    <row r="271" spans="1:13" s="89" customFormat="1" x14ac:dyDescent="0.2">
      <c r="A271" s="5"/>
      <c r="B271" s="214"/>
      <c r="C271" s="73"/>
      <c r="D271" s="68"/>
      <c r="E271" s="289"/>
      <c r="F271" s="175" t="s">
        <v>10</v>
      </c>
      <c r="G271" s="31"/>
      <c r="H271" s="31"/>
      <c r="I271" s="24">
        <f>SUM(I270)</f>
        <v>0</v>
      </c>
      <c r="J271" s="25">
        <f>SUM(J270)</f>
        <v>0</v>
      </c>
      <c r="K271" s="222">
        <f>SUM(K270)</f>
        <v>0</v>
      </c>
      <c r="L271" s="249"/>
      <c r="M271" s="9"/>
    </row>
    <row r="272" spans="1:13" s="89" customFormat="1" x14ac:dyDescent="0.2">
      <c r="A272" s="5"/>
      <c r="B272" s="214"/>
      <c r="C272" s="73"/>
      <c r="D272" s="68"/>
      <c r="E272" s="289"/>
      <c r="G272" s="31"/>
      <c r="H272" s="31"/>
      <c r="I272" s="197"/>
      <c r="J272" s="198"/>
      <c r="K272" s="229"/>
      <c r="L272" s="249"/>
      <c r="M272" s="9"/>
    </row>
    <row r="273" spans="1:13" s="89" customFormat="1" x14ac:dyDescent="0.2">
      <c r="A273" s="52"/>
      <c r="B273" s="209" t="s">
        <v>219</v>
      </c>
      <c r="C273" s="155"/>
      <c r="D273" s="282"/>
      <c r="E273" s="305"/>
      <c r="F273" s="188"/>
      <c r="G273" s="63"/>
      <c r="H273" s="64"/>
      <c r="I273" s="64"/>
      <c r="J273" s="64"/>
      <c r="K273" s="228"/>
      <c r="L273" s="257"/>
      <c r="M273" s="3"/>
    </row>
    <row r="274" spans="1:13" s="89" customFormat="1" ht="36" x14ac:dyDescent="0.2">
      <c r="A274" s="201" t="s">
        <v>0</v>
      </c>
      <c r="B274" s="240" t="s">
        <v>41</v>
      </c>
      <c r="C274" s="243" t="s">
        <v>1</v>
      </c>
      <c r="D274" s="201" t="s">
        <v>2</v>
      </c>
      <c r="E274" s="290" t="s">
        <v>3</v>
      </c>
      <c r="F274" s="217" t="s">
        <v>43</v>
      </c>
      <c r="G274" s="244" t="s">
        <v>4</v>
      </c>
      <c r="H274" s="217" t="s">
        <v>42</v>
      </c>
      <c r="I274" s="245" t="s">
        <v>5</v>
      </c>
      <c r="J274" s="217" t="s">
        <v>6</v>
      </c>
      <c r="K274" s="236" t="s">
        <v>7</v>
      </c>
      <c r="L274" s="248" t="s">
        <v>25</v>
      </c>
      <c r="M274" s="241" t="s">
        <v>8</v>
      </c>
    </row>
    <row r="275" spans="1:13" s="89" customFormat="1" ht="72" x14ac:dyDescent="0.2">
      <c r="A275" s="11">
        <v>1</v>
      </c>
      <c r="B275" s="96" t="s">
        <v>217</v>
      </c>
      <c r="C275" s="54"/>
      <c r="D275" s="14" t="s">
        <v>9</v>
      </c>
      <c r="E275" s="291">
        <v>250</v>
      </c>
      <c r="F275" s="218"/>
      <c r="G275" s="47">
        <v>0.08</v>
      </c>
      <c r="H275" s="17">
        <f t="shared" ref="H275:H276" si="204">F275*G275+F275</f>
        <v>0</v>
      </c>
      <c r="I275" s="16">
        <f t="shared" ref="I275:I276" si="205">E275*F275</f>
        <v>0</v>
      </c>
      <c r="J275" s="17">
        <f t="shared" ref="J275:J276" si="206">K275-I275</f>
        <v>0</v>
      </c>
      <c r="K275" s="219">
        <f t="shared" ref="K275:K276" si="207">E275*H275</f>
        <v>0</v>
      </c>
      <c r="L275" s="242" t="s">
        <v>27</v>
      </c>
      <c r="M275" s="170" t="s">
        <v>220</v>
      </c>
    </row>
    <row r="276" spans="1:13" s="89" customFormat="1" ht="72" x14ac:dyDescent="0.2">
      <c r="A276" s="11">
        <v>2</v>
      </c>
      <c r="B276" s="96" t="s">
        <v>218</v>
      </c>
      <c r="C276" s="54"/>
      <c r="D276" s="14" t="s">
        <v>9</v>
      </c>
      <c r="E276" s="291">
        <v>150</v>
      </c>
      <c r="F276" s="218"/>
      <c r="G276" s="47">
        <v>0.08</v>
      </c>
      <c r="H276" s="17">
        <f t="shared" si="204"/>
        <v>0</v>
      </c>
      <c r="I276" s="16">
        <f t="shared" si="205"/>
        <v>0</v>
      </c>
      <c r="J276" s="17">
        <f t="shared" si="206"/>
        <v>0</v>
      </c>
      <c r="K276" s="219">
        <f t="shared" si="207"/>
        <v>0</v>
      </c>
      <c r="L276" s="242" t="s">
        <v>28</v>
      </c>
      <c r="M276" s="170" t="s">
        <v>220</v>
      </c>
    </row>
    <row r="277" spans="1:13" s="89" customFormat="1" x14ac:dyDescent="0.2">
      <c r="A277" s="70"/>
      <c r="B277" s="92"/>
      <c r="C277" s="67"/>
      <c r="D277" s="68"/>
      <c r="E277" s="314"/>
      <c r="F277" s="174" t="s">
        <v>13</v>
      </c>
      <c r="G277" s="69"/>
      <c r="H277" s="161"/>
      <c r="I277" s="165">
        <f>SUM(I275:I276)</f>
        <v>0</v>
      </c>
      <c r="J277" s="165">
        <f>SUM(J275:J276)</f>
        <v>0</v>
      </c>
      <c r="K277" s="226">
        <f>SUM(K275:K276)</f>
        <v>0</v>
      </c>
      <c r="L277" s="256"/>
      <c r="M277" s="9"/>
    </row>
    <row r="278" spans="1:13" s="89" customFormat="1" ht="12" x14ac:dyDescent="0.2">
      <c r="A278" s="355"/>
      <c r="B278" s="354"/>
      <c r="C278" s="356"/>
      <c r="D278" s="356"/>
      <c r="E278" s="357"/>
      <c r="F278" s="358"/>
      <c r="G278" s="359"/>
      <c r="H278" s="360"/>
      <c r="I278" s="361"/>
      <c r="J278" s="360"/>
      <c r="K278" s="362"/>
      <c r="L278" s="363"/>
      <c r="M278" s="354"/>
    </row>
    <row r="279" spans="1:13" s="89" customFormat="1" x14ac:dyDescent="0.2">
      <c r="B279" s="92"/>
      <c r="C279" s="93"/>
      <c r="D279" s="93"/>
      <c r="E279" s="319"/>
      <c r="F279" s="345" t="s">
        <v>17</v>
      </c>
      <c r="G279" s="142"/>
      <c r="H279" s="162"/>
      <c r="I279" s="346">
        <f>I277+I271+I266+I255+I250+I242+I235+I225+I216+I209+I203+I198+I190+I183+I178+I167+I162+I157+I150+I144+I139+I132+I126+I121+I115+I109+I103+I97+I87+I81+I66+I61+I54+I48+I41+I35+I28+I11</f>
        <v>0</v>
      </c>
      <c r="J279" s="162">
        <f>K279-I279</f>
        <v>0</v>
      </c>
      <c r="K279" s="347">
        <f>K277+K271+K266+K255+K250+K242+K235+K225+K216+K209+K203+K198+K190+K183+K178+K167+K162+K157+K150+K144+K139+K132+K126+K121+K115+K109+K103+K97+K87+K81+K66+K61+K54+K48+K41+K35+K28+K11</f>
        <v>0</v>
      </c>
      <c r="L279" s="249"/>
      <c r="M279" s="92"/>
    </row>
    <row r="280" spans="1:13" s="89" customFormat="1" x14ac:dyDescent="0.2">
      <c r="A280" s="83"/>
      <c r="B280" s="200"/>
      <c r="C280" s="156"/>
      <c r="D280" s="84"/>
      <c r="E280" s="317"/>
      <c r="F280" s="101"/>
      <c r="G280" s="85"/>
      <c r="H280" s="94"/>
      <c r="I280" s="86"/>
      <c r="J280" s="87"/>
      <c r="K280" s="221"/>
      <c r="L280" s="247"/>
      <c r="M280" s="88"/>
    </row>
    <row r="281" spans="1:13" x14ac:dyDescent="0.2">
      <c r="A281" s="52"/>
      <c r="B281" s="99"/>
      <c r="C281" s="52"/>
      <c r="D281" s="284"/>
      <c r="E281" s="320"/>
      <c r="F281" s="194" t="s">
        <v>19</v>
      </c>
      <c r="G281" s="98"/>
      <c r="H281" s="97"/>
      <c r="I281" s="97">
        <f>I279/4.1749</f>
        <v>0</v>
      </c>
      <c r="J281" s="169"/>
      <c r="K281" s="237"/>
      <c r="L281" s="262"/>
      <c r="M281" s="34"/>
    </row>
    <row r="282" spans="1:13" x14ac:dyDescent="0.2">
      <c r="B282" s="102" t="s">
        <v>16</v>
      </c>
      <c r="F282" s="194"/>
      <c r="G282" s="98"/>
      <c r="H282" s="97"/>
      <c r="I282" s="97"/>
      <c r="J282" s="97"/>
      <c r="K282" s="238"/>
      <c r="L282" s="263"/>
    </row>
    <row r="283" spans="1:13" ht="48" x14ac:dyDescent="0.2">
      <c r="B283" s="216" t="s">
        <v>18</v>
      </c>
      <c r="F283" s="194"/>
      <c r="G283" s="98"/>
      <c r="H283" s="97"/>
      <c r="I283" s="97"/>
    </row>
    <row r="284" spans="1:13" x14ac:dyDescent="0.2">
      <c r="F284" s="194"/>
      <c r="G284" s="98"/>
      <c r="H284" s="97"/>
      <c r="I284" s="97"/>
    </row>
    <row r="287" spans="1:13" x14ac:dyDescent="0.2">
      <c r="F287" s="195"/>
      <c r="H287" s="1"/>
      <c r="I287" s="1"/>
      <c r="J287" s="1"/>
      <c r="M287" s="1"/>
    </row>
    <row r="288" spans="1:13" x14ac:dyDescent="0.2">
      <c r="F288" s="195"/>
      <c r="H288" s="1"/>
      <c r="I288" s="1"/>
      <c r="J288" s="1"/>
      <c r="M288" s="1"/>
    </row>
    <row r="289" spans="6:13" x14ac:dyDescent="0.2">
      <c r="F289" s="195"/>
      <c r="H289" s="1"/>
      <c r="I289" s="1"/>
      <c r="J289" s="1"/>
      <c r="M289" s="1"/>
    </row>
    <row r="290" spans="6:13" x14ac:dyDescent="0.2">
      <c r="F290" s="195"/>
      <c r="H290" s="1"/>
      <c r="I290" s="1"/>
      <c r="J290" s="1"/>
      <c r="M290" s="1"/>
    </row>
  </sheetData>
  <mergeCells count="1">
    <mergeCell ref="L148:L149"/>
  </mergeCells>
  <pageMargins left="0.44" right="0.43" top="0.39370078740157483" bottom="0.39370078740157483" header="0" footer="0.51181102362204722"/>
  <pageSetup paperSize="9" scale="55" orientation="landscape" horizontalDpi="300" verticalDpi="300" r:id="rId1"/>
  <headerFooter alignWithMargins="0">
    <oddHeader>&amp;C&amp;P</oddHeader>
  </headerFooter>
  <rowBreaks count="6" manualBreakCount="6">
    <brk id="82" max="12" man="1"/>
    <brk id="116" max="12" man="1"/>
    <brk id="151" max="12" man="1"/>
    <brk id="184" max="12" man="1"/>
    <brk id="210" max="12" man="1"/>
    <brk id="257"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Arkusz1</vt:lpstr>
      <vt:lpstr>Arkusz1!Obszar_wydruku</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Zbigniew Kawałek</dc:creator>
  <cp:lastModifiedBy>Zbigniew Kawałek</cp:lastModifiedBy>
  <cp:lastPrinted>2017-12-20T13:23:09Z</cp:lastPrinted>
  <dcterms:created xsi:type="dcterms:W3CDTF">2014-01-27T14:03:12Z</dcterms:created>
  <dcterms:modified xsi:type="dcterms:W3CDTF">2017-12-27T13:56:05Z</dcterms:modified>
</cp:coreProperties>
</file>