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380" windowWidth="27555" windowHeight="10770"/>
  </bookViews>
  <sheets>
    <sheet name="Arkusz1" sheetId="1" r:id="rId1"/>
  </sheets>
  <definedNames>
    <definedName name="_xlnm._FilterDatabase" localSheetId="0" hidden="1">Arkusz1!$K$1:$K$284</definedName>
    <definedName name="_xlnm.Print_Area" localSheetId="0">Arkusz1!$A$1:$M$277</definedName>
  </definedNames>
  <calcPr calcId="145621" iterateDelta="1E-4"/>
</workbook>
</file>

<file path=xl/calcChain.xml><?xml version="1.0" encoding="utf-8"?>
<calcChain xmlns="http://schemas.openxmlformats.org/spreadsheetml/2006/main">
  <c r="I229" i="1" l="1"/>
  <c r="H229" i="1"/>
  <c r="K229" i="1" s="1"/>
  <c r="J229" i="1" s="1"/>
  <c r="I228" i="1"/>
  <c r="H228" i="1"/>
  <c r="K228" i="1" s="1"/>
  <c r="I227" i="1"/>
  <c r="H227" i="1"/>
  <c r="K227" i="1" s="1"/>
  <c r="J228" i="1" l="1"/>
  <c r="I230" i="1"/>
  <c r="K230" i="1"/>
  <c r="J227" i="1"/>
  <c r="J230" i="1" l="1"/>
  <c r="I29" i="1"/>
  <c r="H29" i="1"/>
  <c r="K29" i="1" s="1"/>
  <c r="J29" i="1" s="1"/>
  <c r="I213" i="1" l="1"/>
  <c r="H213" i="1"/>
  <c r="K213" i="1" s="1"/>
  <c r="J213" i="1" l="1"/>
  <c r="I270" i="1"/>
  <c r="H270" i="1"/>
  <c r="K270" i="1" s="1"/>
  <c r="I269" i="1"/>
  <c r="H269" i="1"/>
  <c r="K269" i="1" s="1"/>
  <c r="I271" i="1" l="1"/>
  <c r="J270" i="1"/>
  <c r="K271" i="1"/>
  <c r="J269" i="1"/>
  <c r="I264" i="1"/>
  <c r="I265" i="1" s="1"/>
  <c r="H264" i="1"/>
  <c r="K264" i="1" s="1"/>
  <c r="K265" i="1" s="1"/>
  <c r="J271" i="1" l="1"/>
  <c r="J264" i="1"/>
  <c r="J265" i="1" s="1"/>
  <c r="H42" i="1"/>
  <c r="K42" i="1" s="1"/>
  <c r="I42" i="1"/>
  <c r="J42" i="1" l="1"/>
  <c r="H179" i="1"/>
  <c r="K179" i="1" s="1"/>
  <c r="I179" i="1"/>
  <c r="H180" i="1"/>
  <c r="K180" i="1" s="1"/>
  <c r="I180" i="1"/>
  <c r="J179" i="1" l="1"/>
  <c r="J180" i="1"/>
  <c r="I222" i="1"/>
  <c r="H222" i="1"/>
  <c r="K222" i="1" s="1"/>
  <c r="I188" i="1"/>
  <c r="H188" i="1"/>
  <c r="K188" i="1" s="1"/>
  <c r="I187" i="1"/>
  <c r="H187" i="1"/>
  <c r="K187" i="1" s="1"/>
  <c r="J187" i="1" l="1"/>
  <c r="J188" i="1"/>
  <c r="J222" i="1"/>
  <c r="H255" i="1"/>
  <c r="K255" i="1" s="1"/>
  <c r="I255" i="1"/>
  <c r="H256" i="1"/>
  <c r="K256" i="1" s="1"/>
  <c r="I256" i="1"/>
  <c r="H257" i="1"/>
  <c r="K257" i="1" s="1"/>
  <c r="I257" i="1"/>
  <c r="H258" i="1"/>
  <c r="K258" i="1" s="1"/>
  <c r="I258" i="1"/>
  <c r="H259" i="1"/>
  <c r="K259" i="1" s="1"/>
  <c r="I259" i="1"/>
  <c r="I254" i="1"/>
  <c r="H254" i="1"/>
  <c r="K254" i="1" s="1"/>
  <c r="J257" i="1" l="1"/>
  <c r="J254" i="1"/>
  <c r="J258" i="1"/>
  <c r="J259" i="1"/>
  <c r="J256" i="1"/>
  <c r="J255" i="1"/>
  <c r="I260" i="1"/>
  <c r="K260" i="1"/>
  <c r="I248" i="1"/>
  <c r="I249" i="1" s="1"/>
  <c r="H248" i="1"/>
  <c r="K248" i="1" s="1"/>
  <c r="H241" i="1"/>
  <c r="K241" i="1" s="1"/>
  <c r="I241" i="1"/>
  <c r="I243" i="1"/>
  <c r="H243" i="1"/>
  <c r="K243" i="1" s="1"/>
  <c r="I242" i="1"/>
  <c r="H242" i="1"/>
  <c r="K242" i="1" s="1"/>
  <c r="I240" i="1"/>
  <c r="H240" i="1"/>
  <c r="K240" i="1" s="1"/>
  <c r="I235" i="1"/>
  <c r="H235" i="1"/>
  <c r="K235" i="1" s="1"/>
  <c r="I234" i="1"/>
  <c r="H234" i="1"/>
  <c r="K234" i="1" s="1"/>
  <c r="I233" i="1"/>
  <c r="H233" i="1"/>
  <c r="K233" i="1" s="1"/>
  <c r="I221" i="1"/>
  <c r="H221" i="1"/>
  <c r="K221" i="1" s="1"/>
  <c r="I220" i="1"/>
  <c r="H220" i="1"/>
  <c r="K220" i="1" s="1"/>
  <c r="I236" i="1" l="1"/>
  <c r="J260" i="1"/>
  <c r="J235" i="1"/>
  <c r="J242" i="1"/>
  <c r="I244" i="1"/>
  <c r="K249" i="1"/>
  <c r="J248" i="1"/>
  <c r="J249" i="1" s="1"/>
  <c r="J243" i="1"/>
  <c r="J241" i="1"/>
  <c r="K244" i="1"/>
  <c r="J240" i="1"/>
  <c r="J234" i="1"/>
  <c r="K236" i="1"/>
  <c r="J233" i="1"/>
  <c r="I223" i="1"/>
  <c r="J221" i="1"/>
  <c r="K223" i="1"/>
  <c r="J220" i="1"/>
  <c r="I215" i="1"/>
  <c r="H215" i="1"/>
  <c r="K215" i="1" s="1"/>
  <c r="I214" i="1"/>
  <c r="H214" i="1"/>
  <c r="K214" i="1" s="1"/>
  <c r="I212" i="1"/>
  <c r="H212" i="1"/>
  <c r="K212" i="1" s="1"/>
  <c r="H205" i="1"/>
  <c r="K205" i="1" s="1"/>
  <c r="I205" i="1"/>
  <c r="H206" i="1"/>
  <c r="K206" i="1" s="1"/>
  <c r="I206" i="1"/>
  <c r="I204" i="1"/>
  <c r="H204" i="1"/>
  <c r="K204" i="1" s="1"/>
  <c r="I199" i="1"/>
  <c r="H199" i="1"/>
  <c r="K199" i="1" s="1"/>
  <c r="I198" i="1"/>
  <c r="H198" i="1"/>
  <c r="K198" i="1" s="1"/>
  <c r="I193" i="1"/>
  <c r="I194" i="1" s="1"/>
  <c r="H193" i="1"/>
  <c r="K193" i="1" s="1"/>
  <c r="K194" i="1" s="1"/>
  <c r="I186" i="1"/>
  <c r="H186" i="1"/>
  <c r="K186" i="1" s="1"/>
  <c r="I178" i="1"/>
  <c r="I181" i="1" s="1"/>
  <c r="H178" i="1"/>
  <c r="K178" i="1" s="1"/>
  <c r="K181" i="1" s="1"/>
  <c r="H164" i="1"/>
  <c r="K164" i="1" s="1"/>
  <c r="I164" i="1"/>
  <c r="H165" i="1"/>
  <c r="K165" i="1" s="1"/>
  <c r="I165" i="1"/>
  <c r="H166" i="1"/>
  <c r="K166" i="1" s="1"/>
  <c r="I166" i="1"/>
  <c r="H167" i="1"/>
  <c r="K167" i="1" s="1"/>
  <c r="I167" i="1"/>
  <c r="H168" i="1"/>
  <c r="K168" i="1" s="1"/>
  <c r="I168" i="1"/>
  <c r="I157" i="1"/>
  <c r="I158" i="1" s="1"/>
  <c r="H157" i="1"/>
  <c r="K157" i="1" s="1"/>
  <c r="K158" i="1" s="1"/>
  <c r="I152" i="1"/>
  <c r="I153" i="1" s="1"/>
  <c r="H152" i="1"/>
  <c r="K152" i="1" s="1"/>
  <c r="K153" i="1" s="1"/>
  <c r="H146" i="1"/>
  <c r="K146" i="1" s="1"/>
  <c r="I146" i="1"/>
  <c r="H147" i="1"/>
  <c r="K147" i="1" s="1"/>
  <c r="I147" i="1"/>
  <c r="I145" i="1"/>
  <c r="H145" i="1"/>
  <c r="K145" i="1" s="1"/>
  <c r="I140" i="1"/>
  <c r="H140" i="1"/>
  <c r="K140" i="1" s="1"/>
  <c r="I139" i="1"/>
  <c r="H139" i="1"/>
  <c r="K139" i="1" s="1"/>
  <c r="I134" i="1"/>
  <c r="I135" i="1" s="1"/>
  <c r="H134" i="1"/>
  <c r="K134" i="1" s="1"/>
  <c r="K135" i="1" s="1"/>
  <c r="I129" i="1"/>
  <c r="H129" i="1"/>
  <c r="K129" i="1" s="1"/>
  <c r="I128" i="1"/>
  <c r="H128" i="1"/>
  <c r="K128" i="1" s="1"/>
  <c r="I122" i="1"/>
  <c r="H122" i="1"/>
  <c r="K122" i="1" s="1"/>
  <c r="I121" i="1"/>
  <c r="H121" i="1"/>
  <c r="K121" i="1" s="1"/>
  <c r="I103" i="1"/>
  <c r="H103" i="1"/>
  <c r="K103" i="1" s="1"/>
  <c r="H87" i="1"/>
  <c r="K87" i="1" s="1"/>
  <c r="I87" i="1"/>
  <c r="H88" i="1"/>
  <c r="K88" i="1" s="1"/>
  <c r="I88" i="1"/>
  <c r="H89" i="1"/>
  <c r="K89" i="1" s="1"/>
  <c r="I89" i="1"/>
  <c r="H90" i="1"/>
  <c r="K90" i="1" s="1"/>
  <c r="I90" i="1"/>
  <c r="H91" i="1"/>
  <c r="K91" i="1" s="1"/>
  <c r="I91" i="1"/>
  <c r="I75" i="1"/>
  <c r="H75" i="1"/>
  <c r="K75" i="1" s="1"/>
  <c r="I74" i="1"/>
  <c r="H74" i="1"/>
  <c r="K74" i="1" s="1"/>
  <c r="I73" i="1"/>
  <c r="H73" i="1"/>
  <c r="K73" i="1" s="1"/>
  <c r="I72" i="1"/>
  <c r="H72" i="1"/>
  <c r="K72" i="1" s="1"/>
  <c r="I71" i="1"/>
  <c r="H71" i="1"/>
  <c r="K71" i="1" s="1"/>
  <c r="I70" i="1"/>
  <c r="H70" i="1"/>
  <c r="K70" i="1" s="1"/>
  <c r="I69" i="1"/>
  <c r="H69" i="1"/>
  <c r="K69" i="1" s="1"/>
  <c r="I68" i="1"/>
  <c r="H68" i="1"/>
  <c r="K68" i="1" s="1"/>
  <c r="I67" i="1"/>
  <c r="H67" i="1"/>
  <c r="K67" i="1" s="1"/>
  <c r="I66" i="1"/>
  <c r="H66" i="1"/>
  <c r="K66" i="1" s="1"/>
  <c r="J199" i="1" l="1"/>
  <c r="I200" i="1"/>
  <c r="J214" i="1"/>
  <c r="J212" i="1"/>
  <c r="J206" i="1"/>
  <c r="K189" i="1"/>
  <c r="I216" i="1"/>
  <c r="J147" i="1"/>
  <c r="J168" i="1"/>
  <c r="J164" i="1"/>
  <c r="J145" i="1"/>
  <c r="I148" i="1"/>
  <c r="J205" i="1"/>
  <c r="J215" i="1"/>
  <c r="J244" i="1"/>
  <c r="J236" i="1"/>
  <c r="J223" i="1"/>
  <c r="K216" i="1"/>
  <c r="K207" i="1"/>
  <c r="I207" i="1"/>
  <c r="J204" i="1"/>
  <c r="K200" i="1"/>
  <c r="J198" i="1"/>
  <c r="J193" i="1"/>
  <c r="J194" i="1" s="1"/>
  <c r="I189" i="1"/>
  <c r="J129" i="1"/>
  <c r="J140" i="1"/>
  <c r="K141" i="1"/>
  <c r="J146" i="1"/>
  <c r="J165" i="1"/>
  <c r="I141" i="1"/>
  <c r="J186" i="1"/>
  <c r="J70" i="1"/>
  <c r="J72" i="1"/>
  <c r="J128" i="1"/>
  <c r="J166" i="1"/>
  <c r="I123" i="1"/>
  <c r="I130" i="1"/>
  <c r="J139" i="1"/>
  <c r="J178" i="1"/>
  <c r="J181" i="1" s="1"/>
  <c r="J167" i="1"/>
  <c r="J157" i="1"/>
  <c r="J158" i="1" s="1"/>
  <c r="J152" i="1"/>
  <c r="J153" i="1" s="1"/>
  <c r="K148" i="1"/>
  <c r="J134" i="1"/>
  <c r="J135" i="1" s="1"/>
  <c r="J68" i="1"/>
  <c r="K130" i="1"/>
  <c r="K123" i="1"/>
  <c r="J122" i="1"/>
  <c r="J121" i="1"/>
  <c r="J91" i="1"/>
  <c r="J75" i="1"/>
  <c r="J103" i="1"/>
  <c r="J71" i="1"/>
  <c r="J87" i="1"/>
  <c r="J88" i="1"/>
  <c r="J89" i="1"/>
  <c r="J67" i="1"/>
  <c r="J90" i="1"/>
  <c r="J66" i="1"/>
  <c r="J74" i="1"/>
  <c r="J69" i="1"/>
  <c r="J73" i="1"/>
  <c r="J200" i="1" l="1"/>
  <c r="J216" i="1"/>
  <c r="J130" i="1"/>
  <c r="J207" i="1"/>
  <c r="J148" i="1"/>
  <c r="J189" i="1"/>
  <c r="J141" i="1"/>
  <c r="J123" i="1"/>
  <c r="H21" i="1" l="1"/>
  <c r="K21" i="1" s="1"/>
  <c r="H20" i="1"/>
  <c r="K20" i="1" s="1"/>
  <c r="H19" i="1"/>
  <c r="K19" i="1" s="1"/>
  <c r="I21" i="1"/>
  <c r="I20" i="1"/>
  <c r="I19" i="1"/>
  <c r="J20" i="1" l="1"/>
  <c r="J21" i="1"/>
  <c r="J19" i="1"/>
  <c r="H18" i="1"/>
  <c r="K18" i="1" s="1"/>
  <c r="I18" i="1"/>
  <c r="H17" i="1"/>
  <c r="K17" i="1" s="1"/>
  <c r="I17" i="1"/>
  <c r="H16" i="1"/>
  <c r="K16" i="1" s="1"/>
  <c r="I16" i="1"/>
  <c r="J18" i="1" l="1"/>
  <c r="J16" i="1"/>
  <c r="J17" i="1"/>
  <c r="K104" i="1" l="1"/>
  <c r="I104" i="1"/>
  <c r="J104" i="1" l="1"/>
  <c r="I30" i="1"/>
  <c r="K30" i="1"/>
  <c r="J30" i="1" l="1"/>
  <c r="I60" i="1" l="1"/>
  <c r="H60" i="1"/>
  <c r="K60" i="1" s="1"/>
  <c r="J60" i="1" l="1"/>
  <c r="I173" i="1" l="1"/>
  <c r="H173" i="1"/>
  <c r="K173" i="1" s="1"/>
  <c r="I163" i="1"/>
  <c r="H163" i="1"/>
  <c r="K163" i="1" s="1"/>
  <c r="J173" i="1" l="1"/>
  <c r="J163" i="1"/>
  <c r="I116" i="1"/>
  <c r="H116" i="1"/>
  <c r="K116" i="1" s="1"/>
  <c r="I111" i="1"/>
  <c r="H111" i="1"/>
  <c r="K111" i="1" s="1"/>
  <c r="I110" i="1"/>
  <c r="H110" i="1"/>
  <c r="K110" i="1" s="1"/>
  <c r="I97" i="1"/>
  <c r="H97" i="1"/>
  <c r="K97" i="1" s="1"/>
  <c r="I96" i="1"/>
  <c r="H96" i="1"/>
  <c r="K96" i="1" s="1"/>
  <c r="I86" i="1"/>
  <c r="H86" i="1"/>
  <c r="K86" i="1" s="1"/>
  <c r="I81" i="1"/>
  <c r="H81" i="1"/>
  <c r="K81" i="1" s="1"/>
  <c r="I80" i="1"/>
  <c r="H80" i="1"/>
  <c r="K80" i="1" s="1"/>
  <c r="I65" i="1"/>
  <c r="H65" i="1"/>
  <c r="K65" i="1" s="1"/>
  <c r="I55" i="1"/>
  <c r="H55" i="1"/>
  <c r="K55" i="1" s="1"/>
  <c r="I48" i="1"/>
  <c r="H48" i="1"/>
  <c r="K48" i="1" s="1"/>
  <c r="I47" i="1"/>
  <c r="H47" i="1"/>
  <c r="K47" i="1" s="1"/>
  <c r="I41" i="1"/>
  <c r="I43" i="1" s="1"/>
  <c r="H41" i="1"/>
  <c r="K41" i="1" s="1"/>
  <c r="K43" i="1" s="1"/>
  <c r="I35" i="1"/>
  <c r="H35" i="1"/>
  <c r="K35" i="1" s="1"/>
  <c r="I22" i="1"/>
  <c r="H22" i="1"/>
  <c r="K22" i="1" s="1"/>
  <c r="I15" i="1"/>
  <c r="H15" i="1"/>
  <c r="K15" i="1" s="1"/>
  <c r="I14" i="1"/>
  <c r="H14" i="1"/>
  <c r="K14" i="1" s="1"/>
  <c r="I13" i="1"/>
  <c r="H13" i="1"/>
  <c r="K13" i="1" s="1"/>
  <c r="I12" i="1"/>
  <c r="H12" i="1"/>
  <c r="K12" i="1" s="1"/>
  <c r="I11" i="1"/>
  <c r="H11" i="1"/>
  <c r="K11" i="1" s="1"/>
  <c r="I10" i="1"/>
  <c r="H10" i="1"/>
  <c r="K10" i="1" s="1"/>
  <c r="I9" i="1"/>
  <c r="H9" i="1"/>
  <c r="K9" i="1" s="1"/>
  <c r="J13" i="1" l="1"/>
  <c r="K36" i="1"/>
  <c r="J116" i="1"/>
  <c r="J47" i="1"/>
  <c r="I76" i="1"/>
  <c r="I82" i="1"/>
  <c r="J81" i="1"/>
  <c r="K56" i="1"/>
  <c r="J86" i="1"/>
  <c r="K92" i="1"/>
  <c r="J9" i="1"/>
  <c r="I23" i="1"/>
  <c r="J96" i="1"/>
  <c r="I98" i="1"/>
  <c r="K112" i="1"/>
  <c r="K23" i="1"/>
  <c r="J12" i="1"/>
  <c r="J22" i="1"/>
  <c r="K98" i="1"/>
  <c r="J11" i="1"/>
  <c r="J15" i="1"/>
  <c r="J35" i="1"/>
  <c r="I36" i="1"/>
  <c r="J55" i="1"/>
  <c r="I56" i="1"/>
  <c r="I92" i="1"/>
  <c r="J111" i="1"/>
  <c r="J10" i="1"/>
  <c r="J14" i="1"/>
  <c r="J41" i="1"/>
  <c r="J43" i="1" s="1"/>
  <c r="J48" i="1"/>
  <c r="J65" i="1"/>
  <c r="K76" i="1"/>
  <c r="J80" i="1"/>
  <c r="K82" i="1"/>
  <c r="J97" i="1"/>
  <c r="J110" i="1"/>
  <c r="I112" i="1"/>
  <c r="J36" i="1" l="1"/>
  <c r="J92" i="1"/>
  <c r="J82" i="1"/>
  <c r="J56" i="1"/>
  <c r="J112" i="1"/>
  <c r="J76" i="1"/>
  <c r="J98" i="1"/>
  <c r="J23" i="1"/>
  <c r="J174" i="1" l="1"/>
  <c r="I169" i="1"/>
  <c r="J61" i="1" l="1"/>
  <c r="I49" i="1"/>
  <c r="K61" i="1"/>
  <c r="I61" i="1"/>
  <c r="J49" i="1"/>
  <c r="K49" i="1"/>
  <c r="I117" i="1"/>
  <c r="J169" i="1"/>
  <c r="K169" i="1"/>
  <c r="K174" i="1"/>
  <c r="I174" i="1"/>
  <c r="I273" i="1" s="1"/>
  <c r="I275" i="1" l="1"/>
  <c r="J117" i="1"/>
  <c r="K117" i="1"/>
  <c r="K273" i="1" s="1"/>
  <c r="J273" i="1" l="1"/>
</calcChain>
</file>

<file path=xl/sharedStrings.xml><?xml version="1.0" encoding="utf-8"?>
<sst xmlns="http://schemas.openxmlformats.org/spreadsheetml/2006/main" count="935" uniqueCount="228">
  <si>
    <t>Lp.</t>
  </si>
  <si>
    <t>Nr katalogowy  /Nazwa jak na fakturze</t>
  </si>
  <si>
    <t>jm</t>
  </si>
  <si>
    <t>Ilość</t>
  </si>
  <si>
    <t>VAT %</t>
  </si>
  <si>
    <t>Wartość netto</t>
  </si>
  <si>
    <t>Wartość VAT</t>
  </si>
  <si>
    <t>Wartość brutto</t>
  </si>
  <si>
    <t>Próbki</t>
  </si>
  <si>
    <t>szt</t>
  </si>
  <si>
    <t>RAZEM</t>
  </si>
  <si>
    <t>szt.</t>
  </si>
  <si>
    <t>op</t>
  </si>
  <si>
    <t>Razem</t>
  </si>
  <si>
    <t xml:space="preserve">Korki do kaniul białe </t>
  </si>
  <si>
    <t>zestaw</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</si>
  <si>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</si>
  <si>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</si>
  <si>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</si>
  <si>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</si>
  <si>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Blok Oper.</t>
  </si>
  <si>
    <t>Baseny jednorazowe</t>
  </si>
  <si>
    <t>Sprawa P/56/12/2017/SJU-OBŁ</t>
  </si>
  <si>
    <t>Kryterium jakościowe</t>
  </si>
  <si>
    <t>1 szt.</t>
  </si>
  <si>
    <t>dren o długości  250cm - 0 pkt.                         dren o długości 260cm - 10 pkt.                        dren o długości 270cm - 20 pkt.</t>
  </si>
  <si>
    <t>długość koścówki 22cm - 20 pkt.                      długość koścówki 23cm - 10 pkt.                      długość koścówki 24cm - 0 pkt.</t>
  </si>
  <si>
    <t xml:space="preserve">Pakiet 2 </t>
  </si>
  <si>
    <t xml:space="preserve">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 x 190 cm (wzmocnienie 75 x 190 cm)
1 obłożenie stolika Mayo złożone teleskopowo 80 x 145 cm (wzmocnienie 60 x 80 cm)
1 serweta do zabiegów laparoskopii z samoprzylepnym oknem (32 x 28 cm) i torbami na narzędzia chirurgiczne ( ułożenie płaskie na stole )
310 x 250 cm 
2 ręczniki celulozowe 33 x 33 cm,                                                                                                                   1 x fartuch chirurgiczny Foliodress Protect Standard M 
-2 x fartuch chirurgiczny Foliodress Protect Standard L 
-1 x uchwyt Velcro  2 x 23 cm
</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</si>
  <si>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75 x 90 cm 1 x osłona na kończynę 25 x 80 cm 1x taśma samoprzylepna 10 x 50 cm 1 x ręcznik celulozowy 33 x 33 cm</t>
  </si>
  <si>
    <t xml:space="preserve">Zestaw do operacji ręki
Sterylny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
</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</si>
  <si>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20 x 8 cm
2 x fartuch chirurgiczny rozm, M                                                                                                                                2 x fartuch chirurgiczny rozm. L                                                                                                                                                          1 x serweta włóknionowa dla noworodka 87 x 90 cm
</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</si>
  <si>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</si>
  <si>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</si>
  <si>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</si>
  <si>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</si>
  <si>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</si>
  <si>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</si>
  <si>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</si>
  <si>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t>Opis produktu</t>
  </si>
  <si>
    <t>Cena jednostkowa brutto</t>
  </si>
  <si>
    <t>Cena jednostkowa netto</t>
  </si>
  <si>
    <t>opak.</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</si>
  <si>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t>
  </si>
  <si>
    <r>
      <t>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t>
    </r>
    <r>
      <rPr>
        <sz val="9"/>
        <rFont val="Calibri"/>
        <family val="2"/>
        <charset val="238"/>
      </rPr>
      <t>₂</t>
    </r>
    <r>
      <rPr>
        <sz val="9"/>
        <rFont val="Arial"/>
        <family val="2"/>
      </rPr>
      <t>O. Każdy zestaw musi posiadać etykietę identyfikacyjną (do wklejania do dokumentacji medycznej) zawierającą datę ważności i nr serii umieszczoną wewnątrz opakowania jednostkowego. 
Skład zestawu:
1 x  serweta na stolik narzędziowy 140 x 190 cm (wzmocnienie 75 x 190 cm)
1 x  obłożenie stolika Mayo złożone teleskopowo 80 x 145 cm (wzmocnienie 60 x 80 cm)
1 x  serweta brzuszno-kroczowa 230 x 250 cm (wzmocnienie 60 x 120 cm; 85 x 50 cm) okna 19 x 29 cm (w kształcie nerki) i 9 x 12 cm (owalne)
2 x ręczniki celulozowe 33 x 33 cm</t>
    </r>
  </si>
  <si>
    <t>Produkt zgodny z opisem - 20 pkt. Produkt niezgodny w którymkolwiek parametrze ale dopuszczony przez Zamawiającego - 0 pkt.</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</si>
  <si>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</si>
  <si>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                                                                                                                                               Gramatura obłożeń w zakresie od 50 do 55 g/m².                                                                                                                           Zamawiającyu przyzna za obłożenia o gramaturze 55 g/m2 - 20 pkt.                                                     Za obłożenia o gramaturze 50 g/m2 - 0 pkt.</t>
  </si>
  <si>
    <t>Jednorazowy podkład chłonny z wkładem żelowym,
 pełnobarierowy, oddychający (WVTR min. 3600 g/nri2/24godz), pozostający suchy na powierzchni po zaabsorbowaniu płynów, pochłaniający przykry zapach, wykonany z min. 4 warstw do max. 6 warstw, warstwa zewnętrzna trwale spojona z rdzeniem chłonnym, rozmiar: 61x91 cm (chłonność 1800-2300g)</t>
  </si>
  <si>
    <t>Zamawiający przyzna punkty za: podkład 4 warstwowy - 0 pkt. za 5 warstwowy 10 pkt. za 6 warstwowy 20 pkt.</t>
  </si>
  <si>
    <t>Pakiet 3</t>
  </si>
  <si>
    <t>Podklady ginekologiczne jałowe 34cm x 9cm</t>
  </si>
  <si>
    <t>Pakowane po 5 szt. - 20 pkt.                             Pakowane po 10 szt. - 0 pkt.</t>
  </si>
  <si>
    <t xml:space="preserve">Pakiet 4 </t>
  </si>
  <si>
    <t xml:space="preserve">Pakiet 5 </t>
  </si>
  <si>
    <t xml:space="preserve">Pakiet 6 </t>
  </si>
  <si>
    <t xml:space="preserve">Retraktory ran chirurgiczmych - składający się z dwóch obręczy połączonych trwałym poliuretanem, umożliwiającym 360o retrakcję. Długość lini cięcia 2,5 - 6 cm. . </t>
  </si>
  <si>
    <t>Za wdukolorowość obręczy, zamawiający przyzna 20 pkt. Za obręcze w jednym kolorze, ale dopuszczone przez Zamawiającego - 0 pkt.</t>
  </si>
  <si>
    <t>Retraktory ran chirurgiczmych - składający się z dwóch obręczy połączonych trwałym poliuretanem, umożliwiającym 360o retrakcję. Długość lini cięcia 5 - 9 cm.</t>
  </si>
  <si>
    <t>na żadanie</t>
  </si>
  <si>
    <r>
      <rPr>
        <b/>
        <sz val="9"/>
        <rFont val="Arial"/>
        <family val="2"/>
        <charset val="238"/>
      </rPr>
      <t xml:space="preserve">UWAGA! </t>
    </r>
    <r>
      <rPr>
        <sz val="9"/>
        <rFont val="Arial"/>
        <family val="2"/>
      </rPr>
      <t>Zamawiający oceni wg przedstawionego w ofercie opisu (folder, karta katalogowa). Zamawiający nie wymaga dostarczenia próbek wraz z ofertą.  Zamawiający zastrzega sobie prawo wezwania oferenta do dostarczenia próbek na żądanie w wyznaczonym terminie</t>
    </r>
  </si>
  <si>
    <t>Jałowa folia osłonowa przewodów urządzeń medycznych rozmiar 12-15 cm   x   250 cm</t>
  </si>
  <si>
    <t>Szerokość  15 cm - 20 pkt.                                Szerokość &lt; 15 cm - 0 pkt.</t>
  </si>
  <si>
    <t>Pakiet 7</t>
  </si>
  <si>
    <t>Jałowa osłona na sprzęt medyczny z gumką rozm. 110 - 130cm x 110-130cm</t>
  </si>
  <si>
    <t>w rozmiarze 120 x 120 cm Zamawiający przyzna 20 pkt. za rozmiar inny ale dopuszczony przez Zamawiającego - 0 pkt.</t>
  </si>
  <si>
    <t>Pakiet 8</t>
  </si>
  <si>
    <t xml:space="preserve">Pakiet 9 </t>
  </si>
  <si>
    <t>Serweta jałowa, operacyjna, wykonana z dwuwarstwowej pełnobarierowej włókniny, zgodnej z EN 13795  Roz.45cm x 40cm lub 50cm x 45cm</t>
  </si>
  <si>
    <t>Zamawiający przyzna punkty za:                     serwety w rozm. 45cm x 40cm - 20 pkt.                                                                               serwety w rozm. 45cm x 45cm - 10 pkt.                                                             serwety w rozm. 45cm x 50cm - 0 pkt.</t>
  </si>
  <si>
    <t>Jałowe serwetki celulozowe do osuszania rąk, rozm. 50x40 cm, pakowane a'1 szt</t>
  </si>
  <si>
    <t>Zamawiający przyzna punkty za:                     serwety w rozm. 50cm x 40cm - 20 pkt.                                                                                     serwety w rozm. 50cm x 50cm - 0 pkt.</t>
  </si>
  <si>
    <t xml:space="preserve">Sterylne serwety operacyjne z nitką radiacyjną gazowe 17 nitek 4 warstwy 75x90 cm opak.a' 1szt </t>
  </si>
  <si>
    <t>Serweta jałowa, niebieska, roz. 90cm x 80cm zapakowana w opakowanie typu blister</t>
  </si>
  <si>
    <t xml:space="preserve">Serweta jałowa,ziniebieska, z włókniny typu TMS 35g/m2,wysterylizowana parą wodną,na opakowaniu podwójna metka z nr serii,datą ważności,nazwą producenta,Roz.80cm x 45cm </t>
  </si>
  <si>
    <t>Zamawiający dopuszcza 10% tolerancję dotyczącą gramatury i rozmiaru serwety.         20 pkt. - za serwetę zgodną z opisem Zamawiającego,                                                  0 pkt. - za serwetę w ramach tolerancji i dopuszczoną przez Zamawiającego</t>
  </si>
  <si>
    <t xml:space="preserve">Serweta jałowa,niebieska,z włókniny typu TMS 35g/m2,z otworem ø 8 cm ,wysterylizowana parą wodną,na opakowaniu podwójna metka z nr serii,datą ważności,nazwą producenta,Roz.45cm x 40cm bez przylepca
</t>
  </si>
  <si>
    <t xml:space="preserve">Serweta jałowa niebieska, z włókniny typu TMS 35g/m2,z otworem ø 5cm,wysterylizowana parą wodną,na opakowaniu podwójna metka z nr serii,datą ważności,nazwą producenta,Roz.45cm x 40cm, bez przylepca
</t>
  </si>
  <si>
    <t xml:space="preserve">Serweta włókninowa, foliowana, 43g/m2 jałowa,zielona,z otworm przylepnym 8cm, wysterylizowana EO,na opakowaniu podwójna metka z nr serii,datą ważności,nazwą producenta,Roz 75cm x 45cm
</t>
  </si>
  <si>
    <t xml:space="preserve">Serweta włókninowa, foliowana, 43g/m2 jałowa,zielona,z otworm przylepnym 5cm, wysterylizowana EO,na opakowaniu podwójna metka z nr serii,datą ważności,nazwą producenta,Roz 75cm x 45cm
</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</si>
  <si>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</si>
  <si>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 xml:space="preserve">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
</t>
  </si>
  <si>
    <t>Pakiet 10</t>
  </si>
  <si>
    <t>Filtr oddechowy mechaniczny, antybakteryjny i antywirusowy, z celulozowym wymiennikiem ciepła i wilgoci, skuteczność filtracji dla bakterii i wirusów min. 99,99%, wydajność nawilżania przy VT 500ml, min 33mg/litr, martwa przestrzeń 63ml, objętość oddechowa 150-1500ml, opór przepływu 1,1cmH2O przy 30 l/min., port kapno, sterylny, pakowany pojedyńczo. Waga w zakresie 41-45 g.</t>
  </si>
  <si>
    <t>Waga 41 g - 20 pkt.                                              Powyżej 41 g - 0 pkt.</t>
  </si>
  <si>
    <t>Filtr oddechowy elektrostatyczny, antybakteryjny, antywirusowy z wydzielonym wymiennijkiem ciepła i wilgoci, portem kapno, skuteczność filtracji dla bakterii i wirusów 99,99%, waga 28-30 g, przestrzeń martwa 43-45 ml, objętośc oddechowa w zakresie 300-1500 ml, nawilżanie przy VT 1 litr min. 32 do max. 32,5 m/litr, sterylne, pakowany w papier - folia. Waga w zakresie 29-32 g.</t>
  </si>
  <si>
    <t>Waga 29 g - 20 pkt.                                              Powyżej 29 g - 0 pkt.</t>
  </si>
  <si>
    <t xml:space="preserve">Pakiet 11 </t>
  </si>
  <si>
    <t>Obszerny okrągły czepek pielęgniarski w kształcie beretu, wykonany z lekkiej przewiewnej włókniny o gramaturze 18-25 g/m²,  ściągnięty lekką nieuciskającą bezlateksową gumką. Sposób pakowania: kartoniki pakowane po 100 lub 150 szt. gwarantujące higieniczne przechowywanie i łatwe wyjmowanie.</t>
  </si>
  <si>
    <t>Gramatura 25 g/m² - 20 pkt.                                   Poniżej 25 g/m² - 0 pkt.</t>
  </si>
  <si>
    <t>Czepek chirurgiczny ju męski,typu furażerką, wiązany z tyłu, w części przedniej bez gumki, wykonany w całości z chłonnej i przwiewnej włókniny o gramaturze 25g/m2. Nić szwalnicza w 100 % z poliestru. Sposób pakowania: kartoniki pakowane po max. 100 szt. gwarantujące higieniczne przechowywanie i łatwe wyjmowanie. Gramatura w zakresie 20-25g/m²</t>
  </si>
  <si>
    <t>Ochraniacze foliowe na buty a '100szt</t>
  </si>
  <si>
    <t>Maska chirurgiczna trójwarstwowa pełnobarierowa, zawiązywana na troki o dł. Min. 45cm,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t>
  </si>
  <si>
    <t>Pakowane po 50 szt - 20 pkt.                                Pakowane po 100 szt - 0 pkt.</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</si>
  <si>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</si>
  <si>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Szerokość w części tylnej 10cm - 20 pkt.         Powyżej 10cm - 0 pkt.</t>
  </si>
  <si>
    <t>Czepek chirurgiczny, włókninowy wykonany z włókniny wiskozowej typu printbonded o gramaturze 20-25g/m², ściągnięty z tyłu gumką. Pakowany w kartonik w formie podajnika/dyspensera. Kolor niebieski, zielony , fioletowy.</t>
  </si>
  <si>
    <t>op=100 szt.</t>
  </si>
  <si>
    <t>Pakiet 12</t>
  </si>
  <si>
    <t>1 rolka</t>
  </si>
  <si>
    <t>Perforacja co 50cm - 20 pkt.                                Perforacja co 80cm - 0 pkt.</t>
  </si>
  <si>
    <t>Perforacja co 80cm - 20 pkt.                                Perforacja co 100cm - 0 pkt.</t>
  </si>
  <si>
    <t>Przescieradło ju z włókniny typu TMS, gramatura w zakresie 35-45g/m2,roz.210x160</t>
  </si>
  <si>
    <t>Gramatura 45 g/m² - 20 pkt.                                   Poniżej 45 g/m² - 0 pkt.</t>
  </si>
  <si>
    <t>Pakiet 13</t>
  </si>
  <si>
    <t>Pakiet 15</t>
  </si>
  <si>
    <t>Z perforacją - 20 pkt.                                         Bez perforacji - 0 pkt.</t>
  </si>
  <si>
    <t>Fartuch dla odwiedzajacych wykonany z włókniny poliptopylenowej, gramatura 17-25g/m2,mankiet wykończony gumką,w pasie wiazany na troki</t>
  </si>
  <si>
    <t>Fartuch jednorazowy lekarski z mankietami i z wiązaniem przy szyi. Wykonany z włókniny polipropylenowej 20-25g/m2</t>
  </si>
  <si>
    <t>Pakiet 16</t>
  </si>
  <si>
    <t>Fartuch jednorazowy urologiczny ,w części przedniej oraz przedramiona 
podfoliowane zapewniający barierowość dla płynów.</t>
  </si>
  <si>
    <t>Pakiet 17</t>
  </si>
  <si>
    <t>Fartuch jednorazowy,przedni foliowy o gram. 40-50g/m2. Pakowany po 100 szt</t>
  </si>
  <si>
    <t>Gramatura 50 g/m² - 20 pkt.                                   Poniżej 50 g/m² - 0 pkt.</t>
  </si>
  <si>
    <t>Jednorazowe spodenki dla dorosłego pacjent (uniwersalne) 
z otworem z tyłu z włókniny na najmniej 40-50g/m2 włokninowe np. Granatowe</t>
  </si>
  <si>
    <t>Pakiet 18</t>
  </si>
  <si>
    <t xml:space="preserve">Myjki jednorazowe z jednym palcem do mycia chorych </t>
  </si>
  <si>
    <t xml:space="preserve">Pościel j.u. z włókniny typu TMS 35-50g/m2 powłoka 200x150cm,poszewka 
90x75cm,prześcieradło 210x150cm </t>
  </si>
  <si>
    <t>1 kpl.</t>
  </si>
  <si>
    <t>Pakiet 19</t>
  </si>
  <si>
    <t>Zatrzaskowe mocowanie cewnika do wkłuć centralnych, przylepne</t>
  </si>
  <si>
    <t>Z klejem hipoalergicznym - 20 pkt.                     Z klejem innym dopuszczonym przez Zamawiającego - 0 pkt.</t>
  </si>
  <si>
    <t>Pakiet 20</t>
  </si>
  <si>
    <t>Jałowy zestaw do wkłucia ledźwiowego w składzie: 1 szt. serweta laminowana o gramaturze 42g/m² rozm. 75x45cm, 1 szt. serweta 2-warstwowa o gramaturze 56g/m² rozm. 50x60cm z przylepnym otworem Ø10cm, 1 szt. sztrzykawka 3ml, 1 szt. strzykawka 5ml, 1 szt. igła 1,2x40mm, 1 szt. igła 0,5x20mm, 10 szt. kompresy włókninowe 7,5x7,5cm o gramaturze 30g/m², 1 szt. opatrunek z wkładem chłonnym 7,2 x 5 cm, 1 szt. pęseta plastikowa 13cm. Zestaw zapakowany w opakowanie typu twardy blister, 3 komorowy używany jakoo miska do zabiegu</t>
  </si>
  <si>
    <t>Jałowy zestaw do wkłucia centralnego o minimalnym składzie: kompresy gazowe 10x10cm - 20 szt. serweta z włókniny foliowanej celulozowo-poliestrowa 42g/m2 rozm. 90x75cm owinięcie zestawu - 1 szt. serweta foliowana polipropylenowo-polietylenowa 43g/m2 rozm. 90x75cm otwór przylepny Ø8cm - 1 szt. pean prosty metalowy min. 14cm - 1 szt. nożyczki metalowe ostro-ostre min. 11cm - 1 szt. kleszcze metalowe do trzymania igły - 1 szt</t>
  </si>
  <si>
    <t>Zgodność oferowanych produktów z opisem przedmiotu zamówienia. Produkt zgodny z opisem - 20 pkt.                                                                                                                   Produkt niezgodny w którymkolwiek parametrze ale dopuszczony przez Zamawiającego - 0 pkt.</t>
  </si>
  <si>
    <t>Pakiet 21</t>
  </si>
  <si>
    <t>Miski nerkowate jednorazowe, długość w zakresie 14-18cm</t>
  </si>
  <si>
    <t>Długość 14cm - 20 pkt.                                       Powyżej 14cm - 0 pkt.</t>
  </si>
  <si>
    <t>Wkład jednorazowy do basenu. Kompatybilny z basenem płaskim o pojemności 2000 ml produkcji firmy ROW-LAM, który Zamawiający posiada</t>
  </si>
  <si>
    <t>Pakiet 22</t>
  </si>
  <si>
    <t>Zestaw do biopsji aspiracyjnej macicy. Skład zestawu: pipeta zakończona łyżeczką o możliwości łyżeczkowania jamy macicy, średnica pipety 4 mm, strzykawka 10-20 ml z zabezpieczeniem cofania się tłoka, pojemnik na materiał histopatologiczny</t>
  </si>
  <si>
    <t>Strzykawka 10ml - 20 pkt.                                    Strzykawka 20 ml - 0 pkt.</t>
  </si>
  <si>
    <t>1 zestaw</t>
  </si>
  <si>
    <t>Pakiet 23</t>
  </si>
  <si>
    <t>Strzykawka 5-10ml z dodatkowym uszczelnieniem z żelem znieczulającym zawierającym środki bakteriobójcze (glukonian Chloreksydyny, hydrobenzoesan metylu i propylu), data ważności i skład chemiczny na indywidualnej strzykawce, sterylny, opakowanie papier, folia, a'25szt</t>
  </si>
  <si>
    <t>Strzykawka 5ml - 20 pkt.                                    Strzykawka 10 ml - 0 pkt.</t>
  </si>
  <si>
    <t>opak.=25 szt.</t>
  </si>
  <si>
    <t>Pakiet 24</t>
  </si>
  <si>
    <t>Kaniula G 16 1,7x 45mm do długotrwałych wlewów dożylnych, wykonana z PTFE,wolna od lateksu i PCV, z zaworem iniekcyjnym, z korkirm samodomykającym, widoczna w promieniach RTG i filtrem hydrofobowym, korek luer-lock z trzpieniem poniżej jego krawędzi, ze skrzydełkami, przepływ 180-200 ml/min</t>
  </si>
  <si>
    <t>Przepływ 180 ml/min. - 0 pkt.                                       Powyżej 180 ml/min. - 20 pkt.</t>
  </si>
  <si>
    <t>Kaniula G 17 1,4x 45mm do długotrwałych wlewów dożylnych, wykonana z PTFE,wolna od lateksu i PCV, z zaworem iniekcyjnym, z korkirm samodomykającym, widoczna w promieniach RTG i filtrem hydrofobowym, korek luer-lock z trzpieniem poniżej jego krawędzi, ze skrzydełkami, przepływ 120-128 ml/min</t>
  </si>
  <si>
    <t>Przepływ 120 ml/min. - 0 pkt.                                       Powyżej 120 ml/min. - 20 pkt.</t>
  </si>
  <si>
    <t>Kaniula G 18 1,2x 32mm do długotrwałych wlewów dożylnych, wykonana z PTFE,wolna od lateksu i PCV, z zaworem iniekcyjnym, z korkirm samodomykającym, widoczna w promieniach RTG i filtrem hydrofobowym, korek luer-lock z trzpieniem poniżej jego krawędzi, ze skrzydełkami, przepływ 80-96 ml/min</t>
  </si>
  <si>
    <t>Przepływ 80 ml/min. - 0 pkt.                                       Powyżej 80 ml/min. - 20 pkt.</t>
  </si>
  <si>
    <t>Kaniula G 20 1,0x 32mm do długotrwałych wlewów dożylnych, wykonana z PTFE,wolna od lateksu i PCV, z zaworem iniekcyjnym, z korkirm samodomykającym, widoczna w promieniach RTG i filtrem hydrofobowym, korek luer-lock z trzpieniem poniżej jego krawędzi, ze skrzydełkami, przepływ 54-61 ml/min</t>
  </si>
  <si>
    <t>Przepływ 54 ml/min. - 0 pkt.                                       Powyżej 54 ml/min. - 20 pkt.</t>
  </si>
  <si>
    <t>Kaniula G 22 0,8x 25mm do długotrwałych wlewów dożylnych, wykonana z PTFE,wolna od lateksu i PCV, z zaworem iniekcyjnym, z korkirm samodomykającym, widoczna w promieniach RTG i filtrem hydrofobowym, korek luer-lock z trzpieniem poniżej jego krawędzi, ze skrzydełkami, przepływ 31-36 ml/min</t>
  </si>
  <si>
    <t>Przepływ 31 ml/min. - 0 pkt.                                       Powyżej 31 ml/min. - 20 pkt.</t>
  </si>
  <si>
    <t>Pakiet 25</t>
  </si>
  <si>
    <t>Kaniula dotętnicza 20G x 45mm z zaworem odcinającym, zapobiegającym wstecznemu wypływowi krwi, sterylne, pojedyńczo pakowane, bez lateksu, bez PVC, elastyczny cewnik kaniuli. Czas utrzymania kaniuli w tętnicy (min. 3 dni) bez przeciekania krwii.</t>
  </si>
  <si>
    <t>Zgodne z opisem zamawiającego - 20 pkt.                                                                inne dopuszczone przez Zamawiającego - 0 pkt.</t>
  </si>
  <si>
    <t>Pakiet 26</t>
  </si>
  <si>
    <t>Podkład z możliwośćią przenoszenia pacjenta o wadze do 150 kg z wkładem chłonnym zawierającym superabsorbent, umożliwiający trwałe zatrzymanie płynu w rdzeniu, rozm. 210x80cm, wkład chłonny 200x60cm, redukujący zapach, zapewniający trwałe zatrzymanie bakteri MRSA, E.coli</t>
  </si>
  <si>
    <t>Zamawiający dopuszcza 10% tolerancję dotyczącą rozmiaru podkładu.                        20 pkt. - za podkład zgodny z opisem Zamawiającego,                                                  0 pkt. - za podkład w ramach tolerancji i dopuszczony przez Zamawiającego</t>
  </si>
  <si>
    <t>Pakiet 27</t>
  </si>
  <si>
    <t>Pakiet 28</t>
  </si>
  <si>
    <t xml:space="preserve">Zestaw cewnika dializacyjnego o składzie:
cewnik 15 Fr długość 23-24 cm szt.1 
rozrywana koszulka hemostatyczna 16Fr szt. 1
prowadnica drutowa 0,038" (0,97mm)x 39-1/2" (100cm) prosta sztywna końcówka z jednej strony - końcówka typu "J" z drugiej strony szt. 1
igła wprowadzająca 18Gax 2-1/2" (6,35 cm) szt. 1
wstępnie zmontowany aparat do tunelowania (metalowy) z gwintowaną nasadką kompresyjną i mankietem kompresyjnym - szt. 1
zespól nasadki łączącej - szt. 1
kapturki Luer-Lock - szt. 1 
rozszerzadło tunelu - szt. 1 
opatrunek typu Tegaderm 10 cm x 12 cm - szt.1
rozszerzadło tkankowe 12 Fr - szt. 1
rozszerzadło tkankowe 14 Fr - szt. 1
pojemnik na ostre odpady szt. 1 
skalpel bezpieczny # 11
rura do irygacji z zaciskiem- szt. 1
zacisk cewnika szt. 1 </t>
  </si>
  <si>
    <t>Pakiet 29</t>
  </si>
  <si>
    <t>długość 23 cm - 10 pkt
długość 24 cm - 0 pkt</t>
  </si>
  <si>
    <t>na żądanie</t>
  </si>
  <si>
    <t>Pakiet 30</t>
  </si>
  <si>
    <t xml:space="preserve">Zestaw do szynowania moczowodu typ D-J niesterowalny soft. W skład zestawu wchodzą : cewnik otwarty od strony pęcherza CH 4,7; atramautyczna pętla pęcherzowa, drenaż max. 6 miesięcy, wykonany z poliuretanu alifatycznego, widocznych w promieniach RTG. Długość 28 cm, popychacz dł. 70 cm, prowadnik powleczony teflonem dł. 120-125cm, zacisk </t>
  </si>
  <si>
    <t>Cewnik moczowodowy z zaokrąglonym końcem otwartym, prosty, dł. 70cm, średnica 4 Ch, mandryn</t>
  </si>
  <si>
    <t>Pakiet 31</t>
  </si>
  <si>
    <t>Pakiet 32</t>
  </si>
  <si>
    <t>Infusomat dren do pomp nutrition</t>
  </si>
  <si>
    <t xml:space="preserve">Infusomat dren do pomp standard </t>
  </si>
  <si>
    <t>Pakiet 33</t>
  </si>
  <si>
    <t>Pakiet 34</t>
  </si>
  <si>
    <t xml:space="preserve">Cewnik do żył centralnych, poliuretanowy, 2-światłowy(16 G/16G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</si>
  <si>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 xml:space="preserve">Cewnik do żył centralnych, poliuretanowy,  3-światłowy(16 G/18G/18G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</si>
  <si>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Zestaw stabilizujący do rurki intubacyjnej-Zestaw składający się z 2 podkładek oraz paska mocującego; podkładki mocowane do policzków pacjenta za pomocą części przylepnej, posiadającej na drugiej stronie warstwę rzepu; pasek do stabilizacji rurki int. Lub ustno-gardłowej wykonany z włókniny, którą należy przymocować do warstwy rzepa, którym pokryte są podkładki; przylepne pole w środkowej części paska dla lepszej stabilizacji rurki medycznej; możliwość repozycji i położenia rurki dzięki zastosowanym rzepom; podkładki i pasek pokryte hipoalergicznym klejem; posiada znaczne właściwości przylepne i dużą wytrzymałośc mechaniczną co zapobiega przedwczesnemu i  przypadkowemu odklejenu się od skóry; niejałowy</t>
  </si>
  <si>
    <t>Opaska do rurek tracheostomijnych niebieska</t>
  </si>
  <si>
    <t>Pakiet 35</t>
  </si>
  <si>
    <t>Pakiet 36</t>
  </si>
  <si>
    <t>Czujnik do ciągłego pomiaru rzutu serca - Zestaw do ciągłych pomiarów hemodynamicznych; czujnik do ciągłego pomiaru rzutu serca, długosci lini 152 cm, dwa niezalezne gniazda sygnału ciśnienia tętniczego i CO, połączenia zgazdowe sygnału ciśniania-bezpinowe, brak konieczności kalibracji czujnika, czestotliwość własna czujnika &gt; 200Hz, szybkośc przepływu w urzadzeniu płuczacym przy ciśnieniu w worku i.v. Do 300 mmHg-3ml/godz. metoda pomiaru rzutu minutowego małoinwazyjna (max 1 dostęp naczyniowy), zestaw musi być kompatybilny z monitorem firmy Edwards Lifesciences</t>
  </si>
  <si>
    <t>Pojedynczy czujnik do pomaru ciśnienia metoda bezpośrednią - Pojedynczy czyjnik do pomiaru ciśniania metoda bezpośrednią: długość linii płuczacej 150 cm, biureta wyposażona w system zabezpieczający przed zapowietrzeniem (szpikulec w biurecie z trzema otworami) jeden przetwornik do krwawego pomiaru ciśniania o częstotliwości własnej samego przetwornika ≥200 Hz, błąd pomiaru przetwornika (nieliniowość i histereza) do 1,5 % prostoliniowy przepływ przez przetwornik, odpowiedniie oznakowanie drenów- zestaw wyposażony w kolorowe koreczki do precyzyjnego oznaczenia rodzaju linii, system przepłukiwania uruchamiany wielokierunkowo przez pociągnięcie za wielokierunkowy wypustek, połączenie przetwornika z kablem łączącym z monitorem, bezpinowe, chroniące przed zalaniem (wodoodporne), osobny port wbudowany w konstrukcję przetwornika służący do testowania poprawności działania systemu</t>
  </si>
  <si>
    <t>Cewnik trójświatłowy ze zintegrowanym czujnikiem - do ciągłego monitorowania saturacji krwi żylnej ScVO2, grubości 8,5 F, długości 20 cm, prowadnik 0,032"/45 cm typu "J", w zestawie igła punkcyjna i rozszerzadło.</t>
  </si>
  <si>
    <t xml:space="preserve">Włókno laserowe 365um, do zastosowania z laserem CALCULASE II, który Zamawiający posiada lub równoważne, wielorazowe, dł. 300 cm sterylne , </t>
  </si>
  <si>
    <t>Zestaw do przygotowania włókien do lasera CALCULASE II, który Zamawiający posiada lub równoważny.</t>
  </si>
  <si>
    <t>Zamawiający będzie oceniał elastyczność prowadnicy i szczelność podczas aspiracji krwi po podłączeniu strzykawki do igły na podstawie subiektywnej oceny dostarczonych próbek w skali od 0 do 30.</t>
  </si>
  <si>
    <t>Podkłady higieniczne 50x38 /rolki/ szerokość 38cm, perforacja co 50 -80cm, Długość rolki min. 50 m.</t>
  </si>
  <si>
    <t>Podkłady higieniczne 51x80 /rolki/ szerokość 51 cm, perforacja co 80 cm. Długość rolki min. 50 m.</t>
  </si>
  <si>
    <t>Łącznik do maski twarzowej, j.u. pojedyńczo pakowane, kątowy (kąt prosty) z portem do odsysania lub bez</t>
  </si>
  <si>
    <t>Z portem do odsysania - 0 pkt.  Bez portu do odsysania - 20 pkt.</t>
  </si>
  <si>
    <t>Ustnik nebulizatora 22M / 15F, j. u. pojedyńczo pakowany</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</si>
  <si>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żółty lub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</si>
  <si>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</si>
  <si>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</si>
  <si>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 dopuszczono  3,5-4,0 L). Z etykietą do opisu lub bez.</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</si>
  <si>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</si>
  <si>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</si>
  <si>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Z etykietą do opisu - 20 pkt.                              Bez etykiety - 0 pkt.</t>
  </si>
  <si>
    <t>Długość 125 cm -20 pkt.    Poniżej 125 cm - 0 pkt.</t>
  </si>
  <si>
    <t>Jednorazowe jałowe narzędzie laparoskopowe przeznaczone do mocowania siatek, o długości trzonu 36 cm do 40 cm i średnicy 5 mm, z 30 wchłanialnymi, polimerowymi wkrętami o wielkości 5,1 mm, istotnym okresie wchłaniania 3-5 miesięcy. Trzon narzędzia musi posiadać możliwość odkręcenia podczas zabiegu wkrętek przymocowanych w niewłaściwym miejscu</t>
  </si>
  <si>
    <t>Długości trzonu 36 cm - 20 pkt.                       Długość powyżej 36 cm - 0 pkt.</t>
  </si>
  <si>
    <t xml:space="preserve">Włókno laserowe 600um, do zastosowania z laserem CALCULASE II, który Zamawiający posiada lub równoważne, wielorazowe, dł. od min.  300 do max. 320 cm, sterylne , </t>
  </si>
  <si>
    <t>Długość włókna 300 cm - 20 pkt.                  Długość włókna powyżej 300 cm - 0 pkt</t>
  </si>
  <si>
    <t>Pakiet 37</t>
  </si>
  <si>
    <t>Podkłady medyczne celuloza, białe, rolka (np. WC-18) 2 warstwowe wym. 59-60x80 /rolki/; z perforacją lub bez perforacji</t>
  </si>
  <si>
    <t>Z klapką zakrywającą - 20 pkt.    Bez klapki zakrywającej - 0 pkt.</t>
  </si>
  <si>
    <t>Nawilżacz typu "sztuczny nos" - do użytku przy oddechu własnym pacjenta w celu redukcji strat ciepła; ma standardowe wyjście 15 F pasujące do złącza  z rurką trecheostomijną pacjenta ; dwie piankowe części filtrujące HME znajdują się w miejscu zapewniającym integrację podczas kaszlu pacjenta; Pomiedzy piankowymi elemantami jest wolna przestrzeń (przezroczysta obudowa) która pozwala na łatwą identyfikację każdej ponadmiarowej wydzieliny; wyjście do odsysaniajako standard- z klapką zakrywającą lub bez, która może być otwarta bez koniecznosci odłączania filtra od rurki tracheostomijnej, co zapobiega ewentualnym zranieniom pacjenta</t>
  </si>
  <si>
    <t>Zestaw do ciągłych pomiarów hemodynamicznych metodą termodylucji - Zestaw do ciągłych pomiarów hemodynamicznych metodą termodylucji przezpłucnej: czujnik do ciągłego pomiaru rzutu serca z wyjściem sygnału ciągłego pomiaru ciśnienia tętniczego krwi, czujnik ciśnienia  OCŻ, trójnik z dwoma zastawkami zwrotnymi zabezpieczającymi przed cofaniem się płynów, poluretanowe wkłucie tętnicze 5F, długości w zakresie 18 - 20 cm, połączenia gniazd sygnału ciśnienia-bezpinowe, częstotliwość czujnika &gt; 200 HZ</t>
  </si>
  <si>
    <t>Długość wkłucia tętniczego 20 cm - 20 pkt.   Długość wkłucia poniżej 20 cm - 0 pkt.</t>
  </si>
  <si>
    <t>Trener mięśni oddechowych Threshold IMT lub równoważny
urządzenie do treningu wdechu;  zapewnia stałe , określone ciśnienie umożliwiając ćwiczenie siły i wytrzymałości mięśni oddechowych niezależnie od szybkości oddychania przez chorego.
Posiada jednokierunkowy zawór niezależny od przepływu  oraz regulowane ustawienia wartości ciśnienia w cm H2O skokowo lub płynnie</t>
  </si>
  <si>
    <t>Regulacja ustawienia wartości ciśnienia w cm H2O płynnie - 20 pkt.  Regulacja skokowo - 0 pkt.</t>
  </si>
  <si>
    <t>Maska krtaniowa, jednorazowa , bez lateksu, rozmiar kodowany kolorem, balonik kontrolny umożliwiający identyfikację rozmiaru rurki, z widocznymi znacznikami głębokości.</t>
  </si>
  <si>
    <t>Zestaw do odsysania pola operacyjnego - ortopedyczny PACO-FLOW, rozmiar CH30, średnica zewnętrzna 10,1mm, śr. wewnętrzna 6,4mm, składający się z końcówki o długości min. 22-23 cm, średnica zewnętrzna końcówki 8,1mm, wewnętrzna 5,7mm,  ergonomiczna rączka z wymiennym filtrem, średnica filtra 1,6cm, dodatkowy filtr wymienny i dren o długości w zakresie 250-270cm, opakowanie podwójne (folia/papier).</t>
  </si>
  <si>
    <t>Wymienne końcówki do zestawu do odsysania pola operacyjnego. Ergonomiczny uchwyt zapewniający kontrolę użytkowania, krzyżowa perforacja filtra zatrzymująca fragmenty kości, cement i skrzepy krwii. Końcówka posiadająca 4 otwory boczne. CH25 mm, średnica wewnętrzna 5,7mm, zewnętrzna 8,1mm, długość koścówki 22-24 cm. Końcówki kompatybilne z zestawami do odsysania pola operacyjnego - ortopedycznego Paco-Flow</t>
  </si>
  <si>
    <t>Pakiet 38</t>
  </si>
  <si>
    <t>1 szt</t>
  </si>
  <si>
    <t>Długość cewnika 100 cm - 20 pkt.   Poniżej 100 cm - 0 pkt.</t>
  </si>
  <si>
    <t>Koszula dla położnic wykonana z włókniny SMS o gramaturze max 35 g/m2, z krótkim rekawem w kolorze niebieskim, wycięciem przy szyji w Y umożliwiajace karmienie z wiązanie na toczki, wiazana w pasie w rozmiarach M (obwód w pasie 142 cm) , S (obwód w pasie 136 cm) długość 110 cm . Ilości w poszczególnych rozmiarach wg bieżacego zapotrzebowania Zamawiającego</t>
  </si>
  <si>
    <t>Koszula pacjenta wykonana z chłonnej, miękiej przyjemnej w dotyku włókniny Spunlace 45g/m2 lub równoważne w kolorze białym, wkłdana przez głowę z krótkim rękawem, wymiary ok..80 cm x 90 cm</t>
  </si>
  <si>
    <r>
      <t xml:space="preserve">Zestaw do ciągłych znieczuleń zewnątrzoponowych zawierający: cewnik wykonany z poliamidu dł. w zakresie 80-100 cm, czytelne znaczniki długości, całkowicie wtopione w materiał cwnika, tulejka założona na cewnik, łącznik do cewnika, igła zewnątrzoponowa ze szlifem Touchy, rozm. </t>
    </r>
    <r>
      <rPr>
        <sz val="9"/>
        <rFont val="Arial"/>
        <family val="2"/>
        <charset val="238"/>
      </rPr>
      <t xml:space="preserve">G18 x 3 1/4" 1,3 x 80 mm, płaski filtr 0,2 </t>
    </r>
    <r>
      <rPr>
        <sz val="9"/>
        <rFont val="Calibri"/>
        <family val="2"/>
        <charset val="238"/>
      </rPr>
      <t>µ</t>
    </r>
    <r>
      <rPr>
        <sz val="9"/>
        <rFont val="Arial"/>
        <family val="2"/>
        <charset val="238"/>
      </rPr>
      <t>m, objetość wypełnienia 0,45 ml, wytrzymałość ciśnieniowa do 7 bar</t>
    </r>
  </si>
  <si>
    <t xml:space="preserve">Zestaw do oddychania ogrzewanym powietrzem dla dorosłych i dzieci o wadze powyżej 22 kg, z samonapełniającą się komorą MR290.
Układ oddechowy jednorazowego użytku do  terapii tlenowej wysokim przepływem gazów o długości 175 cm, posiadający spiralną grzałkę w drenie oraz zintegrowany ruchomy klips do mocowania układu.
Przepływ gazów w zakresie 10 – 60 L/min. 
Zakończenie układu o kształcie zapewniającym prawidłowe podłączenie do kaniul nosowych serii OPT 842, 844, 846 i interfejsu do tracheostomii OPT  kompatybilny do nawilżacza opisanego w poz. nr 1. 
Zestaw zawierający adapter z komorą z automatycznym pobieraniem wody i posiadającą dwa pływaki zabezpieczające przed przedostaniem się wody do układu oddechowego. Układ wraz z adapterem i komorą tworzy komplet tzn. znajduje się w jednym opakowaniu.
</t>
  </si>
  <si>
    <t xml:space="preserve">Kaniula donosowa dla dorosłych (S, M, L ) i dzieci powyżej 22 kg (S, M)
Przeznaczone do współpracy z układem oddechowym opisanym w poz. nr 2
</t>
  </si>
  <si>
    <t>Interfejs do tracheostomii przeznaczony do współpracy z układem oddechowym opisanym w poz. nr 2</t>
  </si>
  <si>
    <t xml:space="preserve">Nawilżacz z generatorem wysokich przepływów typu Airvo II lub równoważny, który dostarcza ogrzane i nawilżone gazy oddechowe pacjentom samoczynnie oddychającym, poprzez różnorodne interfejsy nosowe, tracheostomijne i maski. 
Precyzyjne i wygodne dostarczanie tlenu od 21 do 95 %.  3 zakresy ustawienia temperatury: 31, 34, 37 stop. C
Zróżnicowane interfejsy z serii OPTIFLOW dla górnych dróg oddechowych oraz tracheostomii
zakresy przepływów:  10-60 l/min lub 10-100 l/min                                    
</t>
  </si>
  <si>
    <t>Zakres przepływów gazów  10-60 l/min - 20 pkt.      Zakres przepływu powyżej 10-60 l/min - 0 pkt.</t>
  </si>
  <si>
    <t>Załącznik nr 5 do SIWZ</t>
  </si>
  <si>
    <t>Opis wymagań  minimalnych i ilość przewidywanego zużycia w okresie 12 miesięcy</t>
  </si>
  <si>
    <t xml:space="preserve">Nożyczki do episiotomi 
Braun-Stadler 14,5 cm lub równoważne, sterylne jednorazowe narzędzia chirurgiczne wykonane ze stali. Symbol graficzny - do jednorazowego użycia, zgodnie z normą EN 980 umieszczony w sposób trwały na obu stronach narzędzia. Wyr ób zgodny z Dyrektywą UE 93/42/EWG. Wyrób medyczny klasa I reguła 6 </t>
  </si>
  <si>
    <t>Gramatura powyżej 25 g/m² - 20 pkt.                                   Poniżej 25 g/m² - 0 pkt.</t>
  </si>
  <si>
    <t>Absorbac. Jednorazowe jałowe narzędzie przeznaczone do mocowania siatek, o długości trzonu 36 cm i średnicy 5 mm, z 30 niewchłanialnymi, polimerowymi wkrętami o wielkości 5,1 mm. Trzon narzędzia musi posiadać możliwość odkręcenia podczas zabiegu wkrętek przymocowanych w niewłaściwym miejscu</t>
  </si>
  <si>
    <t>Pakiet 32A</t>
  </si>
  <si>
    <t xml:space="preserve">Cewnik do żył centralnych, poliuretanowy, 1-światłowy( 14 G),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</si>
</sst>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29"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charset val="238"/>
    </font>
    <font>
      <b/>
      <sz val="8"/>
      <color rgb="FFFF0000"/>
      <name val="Arial"/>
      <family val="2"/>
      <charset val="238"/>
    </font>
    <font>
      <b/>
      <sz val="9"/>
      <color rgb="FFFF0000"/>
      <name val="Arial"/>
      <family val="2"/>
      <charset val="238"/>
    </font>
    <font>
      <i/>
      <sz val="9"/>
      <name val="Arial"/>
      <family val="2"/>
    </font>
    <font>
      <b/>
      <sz val="9"/>
      <color indexed="10"/>
      <name val="Arial"/>
      <family val="2"/>
      <charset val="238"/>
    </font>
    <font>
      <u/>
      <sz val="9"/>
      <name val="Arial"/>
      <family val="2"/>
    </font>
    <font>
      <sz val="12"/>
      <color theme="1"/>
      <name val="Calibri"/>
      <family val="2"/>
      <charset val="238"/>
      <scheme val="minor"/>
    </font>
    <font>
      <sz val="9"/>
      <name val="Calibri"/>
      <family val="2"/>
      <charset val="238"/>
    </font>
    <font>
      <sz val="9"/>
      <color rgb="FF7030A0"/>
      <name val="Arial"/>
      <family val="2"/>
      <charset val="238"/>
    </font>
    <font>
      <sz val="9"/>
      <color rgb="FF7030A0"/>
      <name val="Arial"/>
      <family val="2"/>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s>
  <cellStyleXfs count="11">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5" fillId="0" borderId="0"/>
    <xf numFmtId="0" fontId="2" fillId="0" borderId="0"/>
    <xf numFmtId="0" fontId="1" fillId="0" borderId="0"/>
    <xf numFmtId="0" fontId="25" fillId="0" borderId="0"/>
    <xf numFmtId="0" fontId="15" fillId="0" borderId="0"/>
    <xf numFmtId="0" fontId="15" fillId="0" borderId="0"/>
  </cellStyleXfs>
  <cellXfs count="368">
    <xf numFmtId="0" fontId="0" fillId="0" borderId="0" xfId="0"/>
    <xf numFmtId="0" fontId="3" fillId="0" borderId="0" xfId="0"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0" fontId="7" fillId="0" borderId="1" xfId="0" applyFont="1" applyFill="1" applyBorder="1" applyAlignment="1">
      <alignment vertical="center"/>
    </xf>
    <xf numFmtId="0" fontId="7" fillId="0" borderId="3" xfId="0" applyFont="1" applyFill="1" applyBorder="1" applyAlignment="1">
      <alignment horizontal="center" vertical="center"/>
    </xf>
    <xf numFmtId="9" fontId="7" fillId="0" borderId="1" xfId="0" applyNumberFormat="1"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wrapText="1"/>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5" fillId="0" borderId="0" xfId="0" applyFont="1" applyFill="1" applyBorder="1" applyAlignment="1">
      <alignment wrapText="1"/>
    </xf>
    <xf numFmtId="4" fontId="4" fillId="0" borderId="7"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0" fontId="9" fillId="0" borderId="1" xfId="0" applyFont="1" applyBorder="1" applyAlignment="1">
      <alignment vertical="center" wrapText="1"/>
    </xf>
    <xf numFmtId="0" fontId="9" fillId="0" borderId="1" xfId="0" applyFont="1" applyFill="1" applyBorder="1" applyAlignment="1">
      <alignment vertical="center" wrapText="1"/>
    </xf>
    <xf numFmtId="0" fontId="3" fillId="0" borderId="0" xfId="0" applyFont="1" applyFill="1" applyBorder="1"/>
    <xf numFmtId="4" fontId="11" fillId="0" borderId="1" xfId="1" applyNumberFormat="1" applyFont="1" applyFill="1" applyBorder="1" applyAlignment="1" applyProtection="1">
      <alignment horizontal="center" vertical="center"/>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3" fillId="0" borderId="0" xfId="0" applyFont="1" applyBorder="1" applyAlignment="1">
      <alignment wrapText="1"/>
    </xf>
    <xf numFmtId="0" fontId="5" fillId="0" borderId="0" xfId="0" applyFont="1" applyFill="1" applyBorder="1" applyAlignment="1">
      <alignment horizontal="center" vertical="center" wrapText="1"/>
    </xf>
    <xf numFmtId="0" fontId="7" fillId="0" borderId="0" xfId="0" applyFont="1" applyAlignment="1">
      <alignment vertical="center"/>
    </xf>
    <xf numFmtId="4" fontId="4" fillId="0" borderId="0"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7" fillId="0" borderId="2" xfId="0" applyFont="1" applyFill="1" applyBorder="1"/>
    <xf numFmtId="0" fontId="7" fillId="0" borderId="1" xfId="4" applyFont="1" applyFill="1" applyBorder="1" applyAlignment="1">
      <alignment horizontal="left" vertical="center" wrapText="1"/>
    </xf>
    <xf numFmtId="9" fontId="7" fillId="0" borderId="2" xfId="0" applyNumberFormat="1" applyFont="1" applyFill="1" applyBorder="1" applyAlignment="1">
      <alignment horizontal="center" vertical="center"/>
    </xf>
    <xf numFmtId="0" fontId="7" fillId="0" borderId="3" xfId="0" applyFont="1" applyFill="1" applyBorder="1" applyAlignment="1">
      <alignment wrapText="1"/>
    </xf>
    <xf numFmtId="0" fontId="7" fillId="0" borderId="1"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3" xfId="4" applyFont="1" applyFill="1" applyBorder="1" applyAlignment="1">
      <alignment horizontal="center" vertical="center" wrapText="1"/>
    </xf>
    <xf numFmtId="9" fontId="7" fillId="0" borderId="1" xfId="3" applyFont="1" applyFill="1" applyBorder="1" applyAlignment="1">
      <alignment horizontal="center" vertical="center" wrapText="1"/>
    </xf>
    <xf numFmtId="0" fontId="7" fillId="0" borderId="1" xfId="4"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Fill="1" applyBorder="1"/>
    <xf numFmtId="0" fontId="7" fillId="0" borderId="1" xfId="0" applyFont="1" applyFill="1" applyBorder="1" applyAlignment="1">
      <alignment vertical="center" wrapText="1"/>
    </xf>
    <xf numFmtId="4" fontId="6" fillId="0" borderId="7" xfId="0" applyNumberFormat="1" applyFont="1" applyFill="1" applyBorder="1" applyAlignment="1" applyProtection="1">
      <alignment horizontal="center" vertical="center" wrapText="1"/>
    </xf>
    <xf numFmtId="0" fontId="3" fillId="0" borderId="0" xfId="0" applyFont="1" applyFill="1" applyBorder="1" applyAlignment="1">
      <alignment wrapText="1"/>
    </xf>
    <xf numFmtId="0" fontId="7" fillId="0" borderId="1" xfId="0" applyFont="1" applyBorder="1" applyAlignment="1">
      <alignment vertical="center"/>
    </xf>
    <xf numFmtId="0" fontId="3" fillId="0" borderId="7" xfId="0" applyFont="1" applyBorder="1"/>
    <xf numFmtId="9" fontId="3" fillId="0" borderId="7" xfId="0" applyNumberFormat="1" applyFont="1" applyBorder="1"/>
    <xf numFmtId="4" fontId="4" fillId="0" borderId="1" xfId="1" applyNumberFormat="1" applyFont="1" applyFill="1" applyBorder="1" applyAlignment="1" applyProtection="1">
      <alignment vertical="center"/>
    </xf>
    <xf numFmtId="4" fontId="3" fillId="0" borderId="0" xfId="0" applyNumberFormat="1" applyFont="1" applyBorder="1"/>
    <xf numFmtId="0" fontId="3" fillId="0" borderId="10" xfId="0" applyFont="1" applyBorder="1"/>
    <xf numFmtId="0" fontId="3" fillId="0" borderId="11" xfId="0" applyFont="1" applyBorder="1"/>
    <xf numFmtId="4" fontId="3" fillId="0" borderId="11" xfId="0" applyNumberFormat="1" applyFont="1" applyBorder="1"/>
    <xf numFmtId="0" fontId="3" fillId="0" borderId="1" xfId="0" applyFont="1" applyBorder="1"/>
    <xf numFmtId="4" fontId="3" fillId="0" borderId="7" xfId="0" applyNumberFormat="1" applyFont="1" applyBorder="1"/>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65" fontId="6"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5" fillId="0" borderId="0" xfId="0" applyFont="1" applyFill="1" applyBorder="1" applyAlignment="1">
      <alignment horizontal="center" wrapText="1"/>
    </xf>
    <xf numFmtId="0" fontId="7" fillId="0" borderId="1" xfId="4" applyFont="1" applyFill="1" applyBorder="1" applyAlignment="1">
      <alignment wrapText="1"/>
    </xf>
    <xf numFmtId="0" fontId="5" fillId="0" borderId="1" xfId="0" applyFont="1" applyFill="1" applyBorder="1" applyAlignment="1">
      <alignment horizontal="center" vertical="center"/>
    </xf>
    <xf numFmtId="0" fontId="12" fillId="0" borderId="0" xfId="0" applyFont="1" applyFill="1" applyBorder="1"/>
    <xf numFmtId="0" fontId="12" fillId="0" borderId="0" xfId="0" applyFont="1" applyFill="1" applyBorder="1" applyAlignment="1">
      <alignment horizontal="center"/>
    </xf>
    <xf numFmtId="4" fontId="13" fillId="0" borderId="0" xfId="0" applyNumberFormat="1" applyFont="1" applyFill="1" applyBorder="1" applyAlignment="1" applyProtection="1">
      <alignment horizontal="center" vertical="center" wrapText="1"/>
    </xf>
    <xf numFmtId="4" fontId="13" fillId="0" borderId="0" xfId="1" applyNumberFormat="1" applyFont="1" applyFill="1" applyBorder="1" applyAlignment="1" applyProtection="1">
      <alignment horizontal="center"/>
    </xf>
    <xf numFmtId="4" fontId="13" fillId="0" borderId="0" xfId="0" applyNumberFormat="1" applyFont="1" applyFill="1" applyBorder="1" applyAlignment="1">
      <alignment horizontal="center"/>
    </xf>
    <xf numFmtId="0" fontId="14" fillId="0" borderId="0" xfId="0" applyFont="1" applyFill="1" applyBorder="1" applyAlignment="1">
      <alignment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3" fillId="0" borderId="0" xfId="0" applyFont="1" applyFill="1" applyBorder="1" applyAlignment="1">
      <alignment vertical="center" wrapText="1"/>
    </xf>
    <xf numFmtId="0" fontId="7" fillId="0" borderId="0" xfId="0" applyFont="1" applyFill="1" applyBorder="1" applyAlignment="1">
      <alignment vertical="center"/>
    </xf>
    <xf numFmtId="3" fontId="7" fillId="0" borderId="1" xfId="0" applyNumberFormat="1" applyFont="1" applyFill="1" applyBorder="1" applyAlignment="1" applyProtection="1">
      <alignment wrapText="1"/>
    </xf>
    <xf numFmtId="0" fontId="2" fillId="0" borderId="0" xfId="0" applyFont="1"/>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4" fontId="17" fillId="0" borderId="0" xfId="0" applyNumberFormat="1" applyFont="1"/>
    <xf numFmtId="0" fontId="17" fillId="0" borderId="0" xfId="0" applyFont="1"/>
    <xf numFmtId="0" fontId="7" fillId="0" borderId="0" xfId="0" applyFont="1" applyBorder="1" applyAlignment="1">
      <alignment wrapText="1"/>
    </xf>
    <xf numFmtId="0" fontId="7" fillId="0" borderId="5" xfId="0" applyFont="1" applyBorder="1" applyAlignment="1">
      <alignment vertical="center" wrapText="1"/>
    </xf>
    <xf numFmtId="4" fontId="10" fillId="0" borderId="0" xfId="0" applyNumberFormat="1" applyFont="1" applyFill="1" applyBorder="1" applyAlignment="1">
      <alignment horizontal="center" vertical="center"/>
    </xf>
    <xf numFmtId="0" fontId="8" fillId="0" borderId="0" xfId="0" applyFont="1" applyAlignment="1">
      <alignment wrapText="1"/>
    </xf>
    <xf numFmtId="4" fontId="10" fillId="0" borderId="0" xfId="0" applyNumberFormat="1" applyFont="1" applyFill="1" applyBorder="1" applyAlignment="1" applyProtection="1">
      <alignment horizontal="center" vertical="center" wrapText="1"/>
    </xf>
    <xf numFmtId="0" fontId="9" fillId="0" borderId="0" xfId="0" applyFont="1"/>
    <xf numFmtId="4" fontId="10" fillId="0" borderId="0" xfId="0" applyNumberFormat="1" applyFont="1"/>
    <xf numFmtId="4" fontId="4" fillId="0" borderId="0" xfId="0" applyNumberFormat="1" applyFont="1" applyFill="1" applyBorder="1" applyAlignment="1">
      <alignment horizontal="center" vertical="center"/>
    </xf>
    <xf numFmtId="0" fontId="3" fillId="0" borderId="1" xfId="0" applyFont="1" applyBorder="1" applyAlignment="1">
      <alignment vertical="center"/>
    </xf>
    <xf numFmtId="0" fontId="18" fillId="0" borderId="0" xfId="0" applyFont="1"/>
    <xf numFmtId="0" fontId="14" fillId="0" borderId="0" xfId="0" applyFont="1" applyBorder="1"/>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4" fontId="7" fillId="0" borderId="0" xfId="1" applyNumberFormat="1" applyFont="1" applyFill="1" applyBorder="1" applyAlignment="1" applyProtection="1">
      <alignment horizontal="center" vertical="center"/>
    </xf>
    <xf numFmtId="4" fontId="7"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7" fillId="0" borderId="0" xfId="0" applyFont="1" applyBorder="1" applyAlignment="1">
      <alignment horizontal="center" vertical="center"/>
    </xf>
    <xf numFmtId="0" fontId="3" fillId="0" borderId="15" xfId="0" applyFont="1" applyBorder="1" applyAlignment="1">
      <alignment wrapText="1"/>
    </xf>
    <xf numFmtId="166" fontId="3" fillId="0" borderId="1" xfId="1" applyNumberFormat="1" applyFont="1" applyFill="1" applyBorder="1" applyAlignment="1" applyProtection="1">
      <alignment vertical="center"/>
    </xf>
    <xf numFmtId="0" fontId="9" fillId="0" borderId="0" xfId="0" applyFont="1" applyBorder="1" applyAlignment="1">
      <alignment vertical="center" wrapText="1"/>
    </xf>
    <xf numFmtId="4" fontId="18" fillId="0" borderId="0" xfId="0" applyNumberFormat="1" applyFont="1"/>
    <xf numFmtId="0" fontId="12" fillId="0" borderId="0" xfId="4" applyFont="1" applyFill="1" applyBorder="1" applyAlignment="1">
      <alignment wrapText="1"/>
    </xf>
    <xf numFmtId="4" fontId="12" fillId="0" borderId="0" xfId="0" applyNumberFormat="1" applyFont="1" applyFill="1" applyBorder="1" applyAlignment="1" applyProtection="1">
      <alignment vertical="center" wrapText="1"/>
    </xf>
    <xf numFmtId="0" fontId="13" fillId="0" borderId="0" xfId="0" applyFont="1" applyFill="1" applyBorder="1" applyAlignment="1">
      <alignment wrapText="1"/>
    </xf>
    <xf numFmtId="0" fontId="16" fillId="0" borderId="0" xfId="0" applyFont="1" applyAlignment="1">
      <alignment vertical="center"/>
    </xf>
    <xf numFmtId="4" fontId="19" fillId="0" borderId="0" xfId="0" applyNumberFormat="1" applyFont="1" applyFill="1" applyBorder="1" applyAlignment="1" applyProtection="1">
      <alignment horizontal="center" vertical="center" wrapText="1"/>
    </xf>
    <xf numFmtId="0" fontId="12" fillId="0" borderId="0" xfId="0" applyFont="1" applyFill="1" applyBorder="1" applyAlignment="1">
      <alignment horizontal="center" vertical="center" wrapText="1"/>
    </xf>
    <xf numFmtId="0" fontId="14" fillId="0" borderId="0" xfId="0" applyFont="1"/>
    <xf numFmtId="0" fontId="18" fillId="0" borderId="0" xfId="0" applyFont="1" applyBorder="1"/>
    <xf numFmtId="2" fontId="12" fillId="0" borderId="0" xfId="0" applyNumberFormat="1" applyFont="1" applyFill="1" applyBorder="1"/>
    <xf numFmtId="164" fontId="12" fillId="0" borderId="0" xfId="0" applyNumberFormat="1" applyFont="1" applyFill="1" applyBorder="1" applyAlignment="1">
      <alignment vertical="center"/>
    </xf>
    <xf numFmtId="0" fontId="18" fillId="0" borderId="7" xfId="0" applyFont="1" applyBorder="1"/>
    <xf numFmtId="4" fontId="18" fillId="0" borderId="0" xfId="0" applyNumberFormat="1" applyFont="1" applyBorder="1"/>
    <xf numFmtId="166" fontId="18" fillId="0" borderId="0" xfId="1" applyNumberFormat="1" applyFont="1" applyFill="1" applyBorder="1" applyAlignment="1" applyProtection="1">
      <alignment vertical="center"/>
    </xf>
    <xf numFmtId="4" fontId="18" fillId="0" borderId="7" xfId="0" applyNumberFormat="1" applyFont="1" applyBorder="1"/>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165" fontId="12" fillId="0" borderId="0" xfId="0" applyNumberFormat="1" applyFont="1" applyFill="1" applyBorder="1" applyAlignment="1">
      <alignment vertical="center"/>
    </xf>
    <xf numFmtId="0" fontId="12" fillId="0" borderId="0" xfId="4" applyFont="1" applyFill="1" applyBorder="1" applyAlignment="1">
      <alignment horizontal="left" vertical="center" wrapText="1"/>
    </xf>
    <xf numFmtId="0" fontId="12" fillId="0" borderId="0" xfId="4" applyFont="1" applyFill="1" applyBorder="1" applyAlignment="1">
      <alignment horizontal="center" vertical="center"/>
    </xf>
    <xf numFmtId="0" fontId="12" fillId="0" borderId="0" xfId="0" applyFont="1" applyFill="1" applyBorder="1" applyAlignment="1">
      <alignment horizontal="center" wrapText="1"/>
    </xf>
    <xf numFmtId="0" fontId="14" fillId="0" borderId="0" xfId="0" applyFont="1" applyFill="1" applyBorder="1" applyAlignment="1">
      <alignment vertical="center" wrapText="1"/>
    </xf>
    <xf numFmtId="9" fontId="19" fillId="0" borderId="0" xfId="0" applyNumberFormat="1" applyFont="1" applyFill="1" applyBorder="1" applyAlignment="1">
      <alignment horizontal="center" vertical="center"/>
    </xf>
    <xf numFmtId="4" fontId="21" fillId="0" borderId="0" xfId="0" applyNumberFormat="1" applyFont="1" applyFill="1" applyBorder="1" applyAlignment="1" applyProtection="1">
      <alignment horizontal="center" vertical="center" wrapText="1"/>
    </xf>
    <xf numFmtId="0" fontId="14" fillId="0" borderId="0" xfId="0" applyFont="1" applyBorder="1" applyAlignment="1">
      <alignment wrapText="1"/>
    </xf>
    <xf numFmtId="0" fontId="20" fillId="0" borderId="0" xfId="0" applyFont="1" applyFill="1" applyBorder="1" applyAlignment="1">
      <alignment horizontal="center" wrapText="1"/>
    </xf>
    <xf numFmtId="0" fontId="7" fillId="0" borderId="2" xfId="0" applyFont="1" applyFill="1" applyBorder="1" applyAlignment="1">
      <alignment vertical="center"/>
    </xf>
    <xf numFmtId="3" fontId="7" fillId="0" borderId="1" xfId="0" applyNumberFormat="1" applyFont="1" applyFill="1" applyBorder="1" applyAlignment="1" applyProtection="1">
      <alignment vertical="center" wrapText="1"/>
    </xf>
    <xf numFmtId="0" fontId="22" fillId="0" borderId="1" xfId="4" applyFont="1" applyFill="1" applyBorder="1" applyAlignment="1">
      <alignment vertical="center" wrapText="1"/>
    </xf>
    <xf numFmtId="0" fontId="20" fillId="0" borderId="0" xfId="0" applyFont="1" applyFill="1" applyBorder="1"/>
    <xf numFmtId="0" fontId="20" fillId="0" borderId="0" xfId="0" applyFont="1" applyFill="1" applyBorder="1" applyAlignment="1">
      <alignment horizontal="center" vertical="center" wrapText="1"/>
    </xf>
    <xf numFmtId="0" fontId="13" fillId="0" borderId="0" xfId="0" applyFont="1" applyFill="1" applyBorder="1"/>
    <xf numFmtId="0" fontId="13" fillId="0" borderId="0" xfId="0" applyFont="1"/>
    <xf numFmtId="0" fontId="20" fillId="0" borderId="11" xfId="0" applyFont="1" applyBorder="1"/>
    <xf numFmtId="0" fontId="13" fillId="0" borderId="11" xfId="0" applyFont="1" applyBorder="1"/>
    <xf numFmtId="0" fontId="20" fillId="0" borderId="0" xfId="0" applyFont="1" applyFill="1" applyBorder="1" applyAlignment="1">
      <alignment horizontal="center" vertical="center"/>
    </xf>
    <xf numFmtId="4" fontId="12" fillId="0" borderId="0" xfId="0" applyNumberFormat="1" applyFont="1" applyFill="1" applyBorder="1" applyAlignment="1">
      <alignment vertical="center"/>
    </xf>
    <xf numFmtId="4" fontId="3" fillId="0" borderId="1" xfId="1" applyNumberFormat="1" applyFont="1" applyFill="1" applyBorder="1" applyAlignment="1" applyProtection="1">
      <alignment vertical="center"/>
    </xf>
    <xf numFmtId="4" fontId="18" fillId="0" borderId="0" xfId="1" applyNumberFormat="1" applyFont="1" applyFill="1" applyBorder="1" applyAlignment="1" applyProtection="1">
      <alignment vertical="center"/>
    </xf>
    <xf numFmtId="4" fontId="4" fillId="0" borderId="0" xfId="1" applyNumberFormat="1" applyFont="1" applyFill="1" applyBorder="1" applyAlignment="1" applyProtection="1"/>
    <xf numFmtId="4" fontId="6" fillId="0" borderId="1" xfId="0" applyNumberFormat="1" applyFont="1" applyFill="1" applyBorder="1" applyAlignment="1">
      <alignment vertical="center"/>
    </xf>
    <xf numFmtId="4" fontId="19" fillId="0" borderId="0" xfId="0" applyNumberFormat="1" applyFont="1" applyFill="1" applyBorder="1" applyAlignment="1">
      <alignment horizontal="center" vertical="center"/>
    </xf>
    <xf numFmtId="9" fontId="7" fillId="0" borderId="1" xfId="1" applyNumberFormat="1" applyFont="1" applyFill="1" applyBorder="1" applyAlignment="1" applyProtection="1">
      <alignment vertical="center"/>
    </xf>
    <xf numFmtId="0" fontId="13" fillId="0" borderId="0" xfId="0" applyFont="1" applyFill="1" applyBorder="1" applyAlignment="1">
      <alignment horizontal="center" wrapText="1"/>
    </xf>
    <xf numFmtId="4" fontId="4" fillId="0" borderId="1" xfId="1" applyNumberFormat="1" applyFont="1" applyFill="1" applyBorder="1" applyAlignment="1" applyProtection="1"/>
    <xf numFmtId="4" fontId="4" fillId="0" borderId="10" xfId="1" applyNumberFormat="1" applyFont="1" applyFill="1" applyBorder="1" applyAlignment="1" applyProtection="1">
      <alignment horizontal="center"/>
    </xf>
    <xf numFmtId="4" fontId="4" fillId="0" borderId="10" xfId="0" applyNumberFormat="1" applyFont="1" applyFill="1" applyBorder="1" applyAlignment="1">
      <alignment horizontal="center"/>
    </xf>
    <xf numFmtId="9" fontId="7" fillId="0" borderId="0" xfId="0" applyNumberFormat="1" applyFont="1" applyFill="1" applyBorder="1" applyAlignment="1">
      <alignment horizontal="center" vertical="center"/>
    </xf>
    <xf numFmtId="4" fontId="19" fillId="0" borderId="0" xfId="2" applyNumberFormat="1" applyFont="1" applyFill="1" applyBorder="1" applyAlignment="1">
      <alignment horizontal="center" vertical="center"/>
    </xf>
    <xf numFmtId="0" fontId="7" fillId="0" borderId="3" xfId="0" applyFont="1" applyFill="1" applyBorder="1" applyAlignment="1">
      <alignment horizontal="center" vertical="center" wrapText="1"/>
    </xf>
    <xf numFmtId="4" fontId="7" fillId="0" borderId="5" xfId="0" applyNumberFormat="1" applyFont="1" applyFill="1" applyBorder="1" applyAlignment="1">
      <alignment horizontal="center" vertical="center"/>
    </xf>
    <xf numFmtId="4" fontId="7" fillId="0" borderId="5" xfId="1"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4" fontId="10" fillId="0" borderId="1" xfId="0" applyNumberFormat="1" applyFont="1" applyFill="1" applyBorder="1" applyAlignment="1" applyProtection="1">
      <alignment vertical="center" wrapText="1"/>
    </xf>
    <xf numFmtId="4" fontId="10" fillId="0" borderId="1" xfId="0" applyNumberFormat="1" applyFont="1" applyFill="1" applyBorder="1" applyAlignment="1" applyProtection="1">
      <alignment horizontal="center" vertical="center" wrapText="1"/>
    </xf>
    <xf numFmtId="4" fontId="10" fillId="0" borderId="1" xfId="0" applyNumberFormat="1" applyFont="1" applyBorder="1" applyAlignment="1">
      <alignment vertical="center"/>
    </xf>
    <xf numFmtId="4" fontId="10" fillId="0" borderId="1" xfId="0" applyNumberFormat="1" applyFont="1" applyFill="1" applyBorder="1" applyAlignment="1" applyProtection="1">
      <alignment horizontal="right" vertical="center" wrapText="1"/>
    </xf>
    <xf numFmtId="4" fontId="10" fillId="0" borderId="3" xfId="0" applyNumberFormat="1" applyFont="1" applyFill="1" applyBorder="1" applyAlignment="1" applyProtection="1">
      <alignment horizontal="right" vertical="center" wrapText="1"/>
    </xf>
    <xf numFmtId="4" fontId="10" fillId="0" borderId="1" xfId="2" applyNumberFormat="1" applyFont="1" applyFill="1" applyBorder="1" applyAlignment="1" applyProtection="1">
      <alignment horizontal="right" vertical="center" wrapText="1"/>
    </xf>
    <xf numFmtId="4" fontId="10" fillId="0" borderId="8" xfId="1" applyNumberFormat="1" applyFont="1" applyFill="1" applyBorder="1" applyAlignment="1" applyProtection="1">
      <alignment vertical="center"/>
    </xf>
    <xf numFmtId="4" fontId="10" fillId="0" borderId="1" xfId="0" applyNumberFormat="1" applyFont="1" applyBorder="1"/>
    <xf numFmtId="4" fontId="10" fillId="0" borderId="1" xfId="1" applyNumberFormat="1" applyFont="1" applyFill="1" applyBorder="1" applyAlignment="1" applyProtection="1">
      <alignment vertical="center"/>
    </xf>
    <xf numFmtId="4" fontId="21" fillId="0" borderId="0" xfId="0" applyNumberFormat="1" applyFont="1"/>
    <xf numFmtId="4" fontId="10" fillId="0" borderId="0" xfId="0" applyNumberFormat="1" applyFont="1" applyFill="1" applyBorder="1" applyAlignment="1">
      <alignment horizontal="center"/>
    </xf>
    <xf numFmtId="4" fontId="21" fillId="0" borderId="0" xfId="0" applyNumberFormat="1" applyFont="1" applyFill="1" applyBorder="1" applyAlignment="1">
      <alignment horizontal="center"/>
    </xf>
    <xf numFmtId="4" fontId="10" fillId="0" borderId="7" xfId="0" applyNumberFormat="1" applyFont="1" applyFill="1" applyBorder="1" applyAlignment="1" applyProtection="1">
      <alignment horizontal="center" vertical="center" wrapText="1"/>
    </xf>
    <xf numFmtId="4" fontId="21" fillId="0" borderId="0" xfId="0" applyNumberFormat="1" applyFont="1" applyBorder="1"/>
    <xf numFmtId="4" fontId="10" fillId="0" borderId="11" xfId="0" applyNumberFormat="1" applyFont="1" applyBorder="1"/>
    <xf numFmtId="4" fontId="21" fillId="0" borderId="0" xfId="1" applyNumberFormat="1" applyFont="1" applyFill="1" applyBorder="1" applyAlignment="1" applyProtection="1">
      <alignment vertical="center"/>
    </xf>
    <xf numFmtId="4" fontId="10" fillId="0" borderId="10" xfId="1" applyNumberFormat="1" applyFont="1" applyFill="1" applyBorder="1" applyAlignment="1" applyProtection="1">
      <alignment vertical="center"/>
    </xf>
    <xf numFmtId="4" fontId="21" fillId="0" borderId="7" xfId="0" applyNumberFormat="1" applyFont="1" applyBorder="1"/>
    <xf numFmtId="4" fontId="21" fillId="0" borderId="0" xfId="0" applyNumberFormat="1" applyFont="1" applyFill="1" applyBorder="1" applyAlignment="1" applyProtection="1">
      <alignment vertical="center" wrapText="1"/>
    </xf>
    <xf numFmtId="4" fontId="10" fillId="0" borderId="10" xfId="0" applyNumberFormat="1" applyFont="1" applyFill="1" applyBorder="1" applyAlignment="1" applyProtection="1">
      <alignment horizontal="center" vertical="center" wrapText="1"/>
    </xf>
    <xf numFmtId="4" fontId="23" fillId="0" borderId="0" xfId="0" applyNumberFormat="1" applyFont="1"/>
    <xf numFmtId="0" fontId="10" fillId="0" borderId="0" xfId="0" applyFont="1"/>
    <xf numFmtId="4" fontId="10"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0" fontId="14" fillId="0" borderId="0" xfId="0" applyFont="1" applyAlignment="1">
      <alignment vertical="center"/>
    </xf>
    <xf numFmtId="0" fontId="8" fillId="0"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7" fillId="0" borderId="0" xfId="4" applyFont="1" applyFill="1" applyBorder="1" applyAlignment="1">
      <alignment wrapText="1"/>
    </xf>
    <xf numFmtId="0" fontId="14" fillId="0" borderId="0" xfId="4" applyFont="1" applyFill="1" applyBorder="1" applyAlignment="1">
      <alignment vertical="center" wrapText="1"/>
    </xf>
    <xf numFmtId="0" fontId="14" fillId="0" borderId="0" xfId="4" applyFont="1" applyFill="1" applyBorder="1" applyAlignment="1">
      <alignment wrapText="1"/>
    </xf>
    <xf numFmtId="0" fontId="8" fillId="0" borderId="0" xfId="4" applyFont="1" applyFill="1" applyBorder="1" applyAlignment="1">
      <alignment wrapText="1"/>
    </xf>
    <xf numFmtId="0" fontId="8" fillId="0" borderId="0" xfId="0" applyFont="1" applyBorder="1"/>
    <xf numFmtId="0" fontId="8" fillId="0" borderId="0" xfId="0" applyFont="1" applyFill="1" applyBorder="1" applyAlignment="1">
      <alignment wrapText="1"/>
    </xf>
    <xf numFmtId="0" fontId="14" fillId="0" borderId="0" xfId="0" applyFont="1" applyFill="1" applyBorder="1" applyAlignment="1">
      <alignment horizontal="right" wrapText="1"/>
    </xf>
    <xf numFmtId="0" fontId="7" fillId="0" borderId="7" xfId="0" applyFont="1" applyBorder="1"/>
    <xf numFmtId="0" fontId="7" fillId="0" borderId="1" xfId="0" applyFont="1" applyBorder="1" applyAlignment="1">
      <alignment vertical="top" wrapText="1"/>
    </xf>
    <xf numFmtId="0" fontId="8" fillId="0" borderId="0" xfId="0" applyFont="1" applyFill="1" applyBorder="1" applyAlignment="1">
      <alignment vertical="top" wrapText="1"/>
    </xf>
    <xf numFmtId="0" fontId="7" fillId="0" borderId="0" xfId="0" applyFont="1" applyFill="1" applyBorder="1" applyAlignment="1">
      <alignment vertical="top" wrapText="1"/>
    </xf>
    <xf numFmtId="0" fontId="14" fillId="0" borderId="0" xfId="0" applyFont="1" applyFill="1" applyBorder="1" applyAlignment="1">
      <alignment vertical="top" wrapText="1"/>
    </xf>
    <xf numFmtId="0" fontId="24" fillId="0" borderId="0" xfId="0" applyFont="1" applyAlignment="1">
      <alignment wrapText="1"/>
    </xf>
    <xf numFmtId="4" fontId="8" fillId="2" borderId="1"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0" xfId="0" applyNumberFormat="1" applyFont="1" applyBorder="1" applyAlignment="1">
      <alignment horizontal="right" vertical="center"/>
    </xf>
    <xf numFmtId="4" fontId="3" fillId="0" borderId="11"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3" fillId="0" borderId="7" xfId="0" applyNumberFormat="1" applyFont="1" applyBorder="1" applyAlignment="1">
      <alignment horizontal="right" vertical="center"/>
    </xf>
    <xf numFmtId="4" fontId="5" fillId="0" borderId="0" xfId="1" applyNumberFormat="1" applyFont="1" applyFill="1" applyBorder="1" applyAlignment="1" applyProtection="1">
      <alignment horizontal="right" vertical="center"/>
    </xf>
    <xf numFmtId="4" fontId="4" fillId="0" borderId="10" xfId="0" applyNumberFormat="1" applyFont="1" applyFill="1" applyBorder="1" applyAlignment="1">
      <alignment horizontal="right" vertical="center"/>
    </xf>
    <xf numFmtId="4" fontId="13" fillId="0" borderId="0"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4" fontId="8" fillId="2" borderId="1" xfId="0" applyNumberFormat="1" applyFont="1" applyFill="1" applyBorder="1" applyAlignment="1">
      <alignment horizontal="right" vertical="center" wrapText="1"/>
    </xf>
    <xf numFmtId="4" fontId="19" fillId="0" borderId="0" xfId="2" applyNumberFormat="1" applyFont="1" applyFill="1" applyBorder="1" applyAlignment="1">
      <alignment horizontal="right" vertical="center"/>
    </xf>
    <xf numFmtId="4" fontId="17" fillId="0" borderId="0" xfId="0" applyNumberFormat="1" applyFont="1" applyAlignment="1">
      <alignment horizontal="right" vertical="center"/>
    </xf>
    <xf numFmtId="4" fontId="4" fillId="0" borderId="0" xfId="1" applyNumberFormat="1" applyFont="1" applyFill="1" applyBorder="1" applyAlignment="1" applyProtection="1">
      <alignment horizontal="right" vertical="center"/>
    </xf>
    <xf numFmtId="0" fontId="8" fillId="2" borderId="2" xfId="0" applyFont="1" applyFill="1" applyBorder="1" applyAlignment="1">
      <alignment horizontal="center" vertical="center"/>
    </xf>
    <xf numFmtId="0" fontId="8" fillId="3" borderId="1" xfId="0" applyFont="1" applyFill="1" applyBorder="1" applyAlignment="1">
      <alignment vertical="center" wrapText="1"/>
    </xf>
    <xf numFmtId="4" fontId="7" fillId="0"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4" fontId="3" fillId="0" borderId="0" xfId="0" applyNumberFormat="1" applyFont="1" applyAlignment="1">
      <alignment horizontal="left" vertical="center" wrapText="1"/>
    </xf>
    <xf numFmtId="4" fontId="5" fillId="0" borderId="0" xfId="0" applyNumberFormat="1" applyFont="1" applyFill="1" applyBorder="1" applyAlignment="1">
      <alignment horizontal="left" vertical="center" wrapText="1"/>
    </xf>
    <xf numFmtId="4" fontId="8" fillId="2" borderId="1" xfId="0" applyNumberFormat="1" applyFont="1" applyFill="1" applyBorder="1" applyAlignment="1">
      <alignment horizontal="left" vertical="center" wrapText="1"/>
    </xf>
    <xf numFmtId="4" fontId="4" fillId="0" borderId="0" xfId="0" applyNumberFormat="1" applyFont="1" applyFill="1" applyBorder="1" applyAlignment="1">
      <alignment horizontal="left" vertical="center" wrapText="1"/>
    </xf>
    <xf numFmtId="4" fontId="11" fillId="0" borderId="1" xfId="0" applyNumberFormat="1" applyFont="1" applyFill="1" applyBorder="1" applyAlignment="1">
      <alignment horizontal="left" vertical="center" wrapText="1"/>
    </xf>
    <xf numFmtId="4" fontId="11" fillId="0" borderId="0" xfId="0" applyNumberFormat="1" applyFont="1" applyFill="1" applyBorder="1" applyAlignment="1">
      <alignment horizontal="left" vertical="center" wrapText="1"/>
    </xf>
    <xf numFmtId="4" fontId="6" fillId="0" borderId="0"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4" fontId="7" fillId="0" borderId="5" xfId="0" applyNumberFormat="1" applyFont="1" applyFill="1" applyBorder="1" applyAlignment="1">
      <alignment horizontal="left" vertical="center" wrapText="1"/>
    </xf>
    <xf numFmtId="4" fontId="4" fillId="0" borderId="1" xfId="0" applyNumberFormat="1" applyFont="1" applyFill="1" applyBorder="1" applyAlignment="1">
      <alignment horizontal="left" vertical="center" wrapText="1"/>
    </xf>
    <xf numFmtId="4" fontId="4" fillId="0" borderId="0" xfId="1" applyNumberFormat="1" applyFont="1" applyFill="1" applyBorder="1" applyAlignment="1" applyProtection="1">
      <alignment horizontal="left" vertical="center" wrapText="1"/>
    </xf>
    <xf numFmtId="4" fontId="3" fillId="0" borderId="0" xfId="0" applyNumberFormat="1" applyFont="1" applyBorder="1" applyAlignment="1">
      <alignment horizontal="left" vertical="center" wrapText="1"/>
    </xf>
    <xf numFmtId="4" fontId="4" fillId="0" borderId="15" xfId="0" applyNumberFormat="1" applyFont="1" applyFill="1" applyBorder="1" applyAlignment="1">
      <alignment horizontal="left" vertical="center" wrapText="1"/>
    </xf>
    <xf numFmtId="4" fontId="5" fillId="0" borderId="0" xfId="1" applyNumberFormat="1" applyFont="1" applyFill="1" applyBorder="1" applyAlignment="1" applyProtection="1">
      <alignment horizontal="left" vertical="center" wrapText="1"/>
    </xf>
    <xf numFmtId="4" fontId="13" fillId="0" borderId="0" xfId="0" applyNumberFormat="1" applyFont="1" applyFill="1" applyBorder="1" applyAlignment="1">
      <alignment horizontal="left" vertical="center" wrapText="1"/>
    </xf>
    <xf numFmtId="4" fontId="7" fillId="0" borderId="0" xfId="0" applyNumberFormat="1" applyFont="1" applyFill="1" applyBorder="1" applyAlignment="1">
      <alignment horizontal="left" vertical="center" wrapText="1"/>
    </xf>
    <xf numFmtId="4" fontId="19" fillId="0" borderId="0" xfId="2" applyNumberFormat="1" applyFont="1" applyFill="1" applyBorder="1" applyAlignment="1">
      <alignment horizontal="left" vertical="center" wrapText="1"/>
    </xf>
    <xf numFmtId="4" fontId="17" fillId="0" borderId="0" xfId="0" applyNumberFormat="1" applyFont="1" applyAlignment="1">
      <alignment horizontal="left" vertical="center" wrapText="1"/>
    </xf>
    <xf numFmtId="0" fontId="5" fillId="0" borderId="2" xfId="0" applyFont="1" applyFill="1" applyBorder="1" applyAlignment="1">
      <alignment horizontal="center" vertical="center"/>
    </xf>
    <xf numFmtId="4" fontId="14" fillId="0" borderId="1" xfId="0" applyNumberFormat="1" applyFont="1" applyFill="1" applyBorder="1" applyAlignment="1">
      <alignment horizontal="left" vertical="center" wrapText="1"/>
    </xf>
    <xf numFmtId="4" fontId="10" fillId="0" borderId="4" xfId="1" applyNumberFormat="1" applyFont="1" applyFill="1" applyBorder="1" applyAlignment="1" applyProtection="1">
      <alignment vertical="center"/>
    </xf>
    <xf numFmtId="0" fontId="3" fillId="0" borderId="1" xfId="0" applyFont="1" applyBorder="1" applyAlignment="1">
      <alignment horizontal="left" vertical="center"/>
    </xf>
    <xf numFmtId="3" fontId="3" fillId="0" borderId="1" xfId="0" applyNumberFormat="1" applyFont="1" applyFill="1" applyBorder="1" applyAlignment="1" applyProtection="1">
      <alignment horizontal="left" vertical="center" wrapText="1"/>
    </xf>
    <xf numFmtId="0" fontId="7" fillId="0" borderId="0" xfId="0" applyFont="1" applyAlignment="1">
      <alignment horizontal="center" vertical="center"/>
    </xf>
    <xf numFmtId="0" fontId="16" fillId="0" borderId="0" xfId="0" applyFont="1" applyAlignment="1">
      <alignment horizontal="center" vertical="center"/>
    </xf>
    <xf numFmtId="166" fontId="7" fillId="0" borderId="4" xfId="1" applyNumberFormat="1" applyFont="1" applyFill="1" applyBorder="1" applyAlignment="1" applyProtection="1">
      <alignment horizontal="center" vertical="center"/>
    </xf>
    <xf numFmtId="166" fontId="7" fillId="0" borderId="8" xfId="1" applyNumberFormat="1" applyFont="1" applyFill="1" applyBorder="1" applyAlignment="1" applyProtection="1">
      <alignment horizontal="center" vertical="center"/>
    </xf>
    <xf numFmtId="166" fontId="7" fillId="0" borderId="1" xfId="1" applyNumberFormat="1" applyFont="1" applyFill="1" applyBorder="1" applyAlignment="1" applyProtection="1">
      <alignment horizontal="center" vertical="center"/>
    </xf>
    <xf numFmtId="166" fontId="7" fillId="0" borderId="0" xfId="1" applyNumberFormat="1" applyFont="1" applyFill="1" applyBorder="1" applyAlignment="1" applyProtection="1">
      <alignment horizontal="center" vertical="center"/>
    </xf>
    <xf numFmtId="166" fontId="14" fillId="0" borderId="0"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2" fontId="12" fillId="0" borderId="0" xfId="0" applyNumberFormat="1" applyFont="1" applyFill="1" applyBorder="1" applyAlignment="1">
      <alignment horizontal="center" vertical="center"/>
    </xf>
    <xf numFmtId="0" fontId="3" fillId="0" borderId="7" xfId="0" applyFont="1" applyBorder="1" applyAlignment="1">
      <alignment horizontal="center" vertical="center"/>
    </xf>
    <xf numFmtId="0" fontId="18" fillId="0" borderId="0" xfId="0" applyFont="1" applyBorder="1" applyAlignment="1">
      <alignment horizontal="center" vertical="center"/>
    </xf>
    <xf numFmtId="0" fontId="3" fillId="0" borderId="11" xfId="0" applyFont="1" applyBorder="1" applyAlignment="1">
      <alignment horizontal="center" vertical="center"/>
    </xf>
    <xf numFmtId="0" fontId="12" fillId="0" borderId="0" xfId="4" applyFont="1" applyFill="1" applyBorder="1" applyAlignment="1">
      <alignment horizontal="center" vertical="center" wrapText="1"/>
    </xf>
    <xf numFmtId="0" fontId="3" fillId="0" borderId="0"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vertical="center"/>
    </xf>
    <xf numFmtId="4" fontId="10" fillId="0" borderId="1" xfId="1" applyNumberFormat="1" applyFont="1" applyFill="1" applyBorder="1" applyAlignment="1" applyProtection="1"/>
    <xf numFmtId="3" fontId="3" fillId="0" borderId="0" xfId="0" applyNumberFormat="1" applyFont="1"/>
    <xf numFmtId="3" fontId="5" fillId="0" borderId="0" xfId="0" applyNumberFormat="1" applyFont="1" applyFill="1" applyBorder="1" applyAlignment="1">
      <alignment horizontal="center"/>
    </xf>
    <xf numFmtId="3" fontId="8" fillId="2"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0" xfId="0" applyNumberFormat="1" applyFont="1" applyFill="1" applyBorder="1"/>
    <xf numFmtId="3" fontId="7" fillId="0" borderId="1" xfId="0" applyNumberFormat="1" applyFont="1" applyFill="1" applyBorder="1" applyAlignment="1">
      <alignment horizontal="right" vertical="center"/>
    </xf>
    <xf numFmtId="3" fontId="7" fillId="0" borderId="0" xfId="0" applyNumberFormat="1" applyFont="1" applyAlignment="1">
      <alignment vertical="center"/>
    </xf>
    <xf numFmtId="3" fontId="16" fillId="0" borderId="0" xfId="0" applyNumberFormat="1" applyFont="1" applyAlignment="1">
      <alignment vertical="center"/>
    </xf>
    <xf numFmtId="3" fontId="18" fillId="0" borderId="0" xfId="0" applyNumberFormat="1" applyFont="1"/>
    <xf numFmtId="3" fontId="5" fillId="0" borderId="0"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0" xfId="0" applyNumberFormat="1" applyFont="1"/>
    <xf numFmtId="3" fontId="12" fillId="0" borderId="0" xfId="0" applyNumberFormat="1" applyFont="1" applyFill="1" applyBorder="1"/>
    <xf numFmtId="3" fontId="7" fillId="0" borderId="1" xfId="0" applyNumberFormat="1" applyFont="1" applyBorder="1" applyAlignment="1">
      <alignment vertical="center"/>
    </xf>
    <xf numFmtId="3" fontId="7" fillId="0" borderId="4" xfId="1" applyNumberFormat="1" applyFont="1" applyFill="1" applyBorder="1" applyAlignment="1" applyProtection="1">
      <alignment vertical="center"/>
    </xf>
    <xf numFmtId="3" fontId="3" fillId="0" borderId="7" xfId="0" applyNumberFormat="1" applyFont="1" applyBorder="1"/>
    <xf numFmtId="3" fontId="18" fillId="0" borderId="0" xfId="0" applyNumberFormat="1" applyFont="1" applyBorder="1"/>
    <xf numFmtId="3" fontId="3" fillId="0" borderId="11" xfId="0" applyNumberFormat="1" applyFont="1" applyBorder="1"/>
    <xf numFmtId="3" fontId="7" fillId="0" borderId="8" xfId="1" applyNumberFormat="1" applyFont="1" applyFill="1" applyBorder="1" applyAlignment="1" applyProtection="1">
      <alignment vertical="center"/>
    </xf>
    <xf numFmtId="3" fontId="7" fillId="0" borderId="1" xfId="1" applyNumberFormat="1" applyFont="1" applyFill="1" applyBorder="1" applyAlignment="1" applyProtection="1">
      <alignment vertical="center"/>
    </xf>
    <xf numFmtId="3" fontId="7" fillId="0" borderId="0" xfId="1" applyNumberFormat="1" applyFont="1" applyFill="1" applyBorder="1" applyAlignment="1" applyProtection="1">
      <alignment vertical="center"/>
    </xf>
    <xf numFmtId="3" fontId="14" fillId="0" borderId="0" xfId="1" applyNumberFormat="1" applyFont="1" applyFill="1" applyBorder="1" applyAlignment="1" applyProtection="1">
      <alignment vertical="center"/>
    </xf>
    <xf numFmtId="3" fontId="7" fillId="0" borderId="5" xfId="1" applyNumberFormat="1" applyFont="1" applyFill="1" applyBorder="1" applyAlignment="1" applyProtection="1">
      <alignment vertical="center"/>
    </xf>
    <xf numFmtId="3" fontId="7" fillId="0" borderId="0" xfId="0" applyNumberFormat="1" applyFont="1" applyBorder="1"/>
    <xf numFmtId="3" fontId="5" fillId="0" borderId="1" xfId="0" applyNumberFormat="1" applyFont="1" applyFill="1" applyBorder="1" applyAlignment="1">
      <alignment horizontal="center" vertical="center"/>
    </xf>
    <xf numFmtId="3" fontId="12" fillId="0" borderId="0" xfId="4" applyNumberFormat="1" applyFont="1" applyFill="1" applyBorder="1" applyAlignment="1">
      <alignment horizontal="center"/>
    </xf>
    <xf numFmtId="3" fontId="5" fillId="0" borderId="0" xfId="0" applyNumberFormat="1" applyFont="1" applyFill="1" applyBorder="1" applyAlignment="1">
      <alignment horizontal="center" vertical="center"/>
    </xf>
    <xf numFmtId="3" fontId="12" fillId="0" borderId="0" xfId="0" applyNumberFormat="1" applyFont="1" applyFill="1" applyBorder="1" applyAlignment="1">
      <alignment horizontal="center" vertical="center"/>
    </xf>
    <xf numFmtId="3" fontId="12" fillId="0" borderId="0" xfId="0" applyNumberFormat="1" applyFont="1" applyFill="1" applyBorder="1" applyAlignment="1">
      <alignment horizontal="center"/>
    </xf>
    <xf numFmtId="3" fontId="6"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3" fontId="3" fillId="0" borderId="0" xfId="0" applyNumberFormat="1" applyFont="1" applyBorder="1"/>
    <xf numFmtId="166" fontId="4" fillId="0" borderId="1" xfId="1" applyNumberFormat="1" applyFont="1" applyFill="1" applyBorder="1" applyAlignment="1" applyProtection="1"/>
    <xf numFmtId="0" fontId="5" fillId="0" borderId="0" xfId="4" applyFont="1" applyFill="1" applyBorder="1" applyAlignment="1">
      <alignment vertical="center" wrapText="1"/>
    </xf>
    <xf numFmtId="9" fontId="7" fillId="0" borderId="0" xfId="1" applyNumberFormat="1" applyFont="1" applyFill="1" applyBorder="1" applyAlignment="1" applyProtection="1">
      <alignment vertical="center"/>
    </xf>
    <xf numFmtId="3" fontId="5" fillId="0"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12" xfId="0" applyFont="1" applyFill="1" applyBorder="1" applyAlignment="1">
      <alignment vertical="center"/>
    </xf>
    <xf numFmtId="0" fontId="7" fillId="0" borderId="14" xfId="0"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4" fontId="8" fillId="0" borderId="1" xfId="1" applyNumberFormat="1" applyFont="1" applyFill="1" applyBorder="1" applyAlignment="1" applyProtection="1">
      <alignment vertical="center"/>
    </xf>
    <xf numFmtId="0" fontId="14" fillId="0" borderId="5" xfId="0" applyFont="1" applyBorder="1" applyAlignment="1">
      <alignment vertical="center"/>
    </xf>
    <xf numFmtId="4" fontId="8" fillId="0" borderId="6" xfId="1" applyNumberFormat="1" applyFont="1" applyFill="1" applyBorder="1" applyAlignment="1" applyProtection="1">
      <alignment vertical="center"/>
    </xf>
    <xf numFmtId="0" fontId="14" fillId="0" borderId="1" xfId="0" applyFont="1" applyBorder="1" applyAlignment="1">
      <alignment vertical="center"/>
    </xf>
    <xf numFmtId="165" fontId="6" fillId="0" borderId="0" xfId="0" applyNumberFormat="1" applyFont="1" applyFill="1" applyBorder="1" applyAlignment="1">
      <alignment vertical="center"/>
    </xf>
    <xf numFmtId="4" fontId="6" fillId="0" borderId="0" xfId="0" applyNumberFormat="1" applyFont="1" applyFill="1" applyBorder="1" applyAlignment="1">
      <alignment vertical="center"/>
    </xf>
    <xf numFmtId="0" fontId="7" fillId="0" borderId="0" xfId="4" applyFont="1" applyFill="1" applyBorder="1" applyAlignment="1">
      <alignment horizontal="left" vertical="center" wrapText="1"/>
    </xf>
    <xf numFmtId="164" fontId="5" fillId="0" borderId="0" xfId="0" applyNumberFormat="1" applyFont="1" applyFill="1" applyBorder="1" applyAlignment="1">
      <alignment vertical="center" wrapText="1"/>
    </xf>
    <xf numFmtId="0" fontId="5" fillId="0" borderId="0" xfId="0" applyFont="1" applyFill="1" applyBorder="1" applyAlignment="1"/>
    <xf numFmtId="4" fontId="11" fillId="0" borderId="0" xfId="0" applyNumberFormat="1" applyFont="1" applyFill="1" applyBorder="1"/>
    <xf numFmtId="4" fontId="3" fillId="0" borderId="0" xfId="0" applyNumberFormat="1" applyFont="1" applyFill="1" applyBorder="1"/>
    <xf numFmtId="0" fontId="14" fillId="0" borderId="1" xfId="0" applyFont="1" applyFill="1" applyBorder="1" applyAlignment="1">
      <alignment vertical="center" wrapText="1"/>
    </xf>
    <xf numFmtId="4" fontId="21" fillId="0" borderId="0" xfId="0" applyNumberFormat="1" applyFont="1" applyFill="1" applyBorder="1" applyAlignment="1" applyProtection="1">
      <alignment horizontal="center" vertical="center"/>
    </xf>
    <xf numFmtId="4" fontId="19" fillId="0" borderId="0" xfId="1" applyNumberFormat="1" applyFont="1" applyFill="1" applyBorder="1" applyAlignment="1" applyProtection="1">
      <alignment horizontal="center" vertical="center"/>
    </xf>
    <xf numFmtId="4" fontId="19" fillId="0" borderId="0" xfId="0" applyNumberFormat="1" applyFont="1" applyFill="1" applyBorder="1" applyAlignment="1">
      <alignment horizontal="right" vertical="center"/>
    </xf>
    <xf numFmtId="3" fontId="7" fillId="0" borderId="1" xfId="0" applyNumberFormat="1" applyFont="1" applyBorder="1" applyAlignment="1">
      <alignment horizontal="center" vertical="center"/>
    </xf>
    <xf numFmtId="0" fontId="6" fillId="0" borderId="11" xfId="0" applyFont="1" applyBorder="1"/>
    <xf numFmtId="4" fontId="8" fillId="0" borderId="11" xfId="0" applyNumberFormat="1" applyFont="1" applyBorder="1"/>
    <xf numFmtId="9" fontId="7" fillId="0" borderId="1" xfId="1" applyNumberFormat="1" applyFont="1" applyFill="1" applyBorder="1" applyAlignment="1" applyProtection="1">
      <alignment horizontal="center" vertical="center"/>
    </xf>
    <xf numFmtId="4" fontId="4" fillId="0" borderId="10" xfId="1" applyNumberFormat="1" applyFont="1" applyFill="1" applyBorder="1" applyAlignment="1" applyProtection="1">
      <alignment horizontal="center" vertical="center"/>
    </xf>
    <xf numFmtId="4" fontId="4" fillId="0" borderId="10" xfId="0" applyNumberFormat="1" applyFont="1" applyFill="1" applyBorder="1" applyAlignment="1">
      <alignment horizontal="center" vertical="center"/>
    </xf>
    <xf numFmtId="0" fontId="7" fillId="4" borderId="0" xfId="0" applyFont="1" applyFill="1" applyBorder="1" applyAlignment="1">
      <alignment vertical="center" wrapText="1"/>
    </xf>
    <xf numFmtId="0" fontId="7" fillId="4" borderId="0" xfId="0" applyFont="1" applyFill="1" applyBorder="1" applyAlignment="1">
      <alignment vertical="center"/>
    </xf>
    <xf numFmtId="0" fontId="7" fillId="4" borderId="0" xfId="0" applyFont="1" applyFill="1" applyBorder="1" applyAlignment="1">
      <alignment horizontal="center" vertical="center" wrapText="1"/>
    </xf>
    <xf numFmtId="3" fontId="7" fillId="4" borderId="0" xfId="0" applyNumberFormat="1" applyFont="1" applyFill="1" applyBorder="1" applyAlignment="1">
      <alignment horizontal="center" vertical="center"/>
    </xf>
    <xf numFmtId="4" fontId="10" fillId="4" borderId="0" xfId="0" applyNumberFormat="1" applyFont="1" applyFill="1" applyBorder="1" applyAlignment="1" applyProtection="1">
      <alignment horizontal="center" vertical="center" wrapText="1"/>
    </xf>
    <xf numFmtId="9" fontId="7" fillId="4" borderId="0" xfId="0" applyNumberFormat="1" applyFont="1" applyFill="1" applyBorder="1" applyAlignment="1">
      <alignment horizontal="center" vertical="center"/>
    </xf>
    <xf numFmtId="4" fontId="7" fillId="4" borderId="0" xfId="0" applyNumberFormat="1" applyFont="1" applyFill="1" applyBorder="1" applyAlignment="1">
      <alignment horizontal="center" vertical="center"/>
    </xf>
    <xf numFmtId="4" fontId="7" fillId="4" borderId="0" xfId="1" applyNumberFormat="1" applyFont="1" applyFill="1" applyBorder="1" applyAlignment="1" applyProtection="1">
      <alignment horizontal="center" vertical="center"/>
    </xf>
    <xf numFmtId="4" fontId="7" fillId="4" borderId="0" xfId="0" applyNumberFormat="1" applyFont="1" applyFill="1" applyBorder="1" applyAlignment="1">
      <alignment horizontal="right" vertical="center"/>
    </xf>
    <xf numFmtId="4" fontId="7" fillId="4" borderId="0" xfId="0" applyNumberFormat="1" applyFont="1" applyFill="1" applyBorder="1" applyAlignment="1">
      <alignment horizontal="left" vertical="center" wrapText="1"/>
    </xf>
    <xf numFmtId="0" fontId="9" fillId="0" borderId="1" xfId="4" applyFont="1" applyFill="1" applyBorder="1" applyAlignment="1">
      <alignment vertical="center" wrapText="1"/>
    </xf>
    <xf numFmtId="3" fontId="3" fillId="0" borderId="1" xfId="0" applyNumberFormat="1" applyFont="1" applyFill="1" applyBorder="1" applyAlignment="1" applyProtection="1">
      <alignment vertical="center" wrapText="1"/>
    </xf>
    <xf numFmtId="166" fontId="7" fillId="0" borderId="1" xfId="1" applyNumberFormat="1" applyFont="1" applyFill="1" applyBorder="1" applyAlignment="1" applyProtection="1">
      <alignment horizontal="center" vertical="center" wrapText="1"/>
    </xf>
    <xf numFmtId="3" fontId="7" fillId="0" borderId="1" xfId="0" applyNumberFormat="1" applyFont="1" applyFill="1" applyBorder="1" applyAlignment="1" applyProtection="1">
      <alignment vertical="center" wrapText="1"/>
      <protection locked="0"/>
    </xf>
    <xf numFmtId="4" fontId="27" fillId="0" borderId="1" xfId="0" applyNumberFormat="1" applyFont="1" applyFill="1" applyBorder="1" applyAlignment="1">
      <alignment horizontal="left" vertical="center" wrapText="1"/>
    </xf>
    <xf numFmtId="4" fontId="28" fillId="0" borderId="1" xfId="0" applyNumberFormat="1" applyFont="1" applyFill="1" applyBorder="1" applyAlignment="1">
      <alignment horizontal="left" vertical="center" wrapText="1"/>
    </xf>
    <xf numFmtId="0" fontId="28" fillId="0" borderId="1" xfId="4" applyFont="1" applyFill="1" applyBorder="1" applyAlignment="1">
      <alignment horizontal="left" vertical="center" wrapText="1"/>
    </xf>
    <xf numFmtId="4" fontId="7" fillId="0" borderId="5" xfId="0" applyNumberFormat="1" applyFont="1" applyFill="1" applyBorder="1" applyAlignment="1">
      <alignment horizontal="center" vertical="center" wrapText="1"/>
    </xf>
    <xf numFmtId="4" fontId="7" fillId="0" borderId="10" xfId="0" applyNumberFormat="1" applyFont="1" applyFill="1" applyBorder="1" applyAlignment="1">
      <alignment horizontal="center" vertical="center" wrapText="1"/>
    </xf>
    <xf numFmtId="4" fontId="10" fillId="0" borderId="11" xfId="0" applyNumberFormat="1" applyFont="1" applyFill="1" applyBorder="1" applyAlignment="1" applyProtection="1">
      <alignment vertical="center" wrapText="1"/>
    </xf>
    <xf numFmtId="165" fontId="6" fillId="0" borderId="11" xfId="0" applyNumberFormat="1" applyFont="1" applyFill="1" applyBorder="1" applyAlignment="1">
      <alignment vertical="center"/>
    </xf>
    <xf numFmtId="4" fontId="6" fillId="0" borderId="11" xfId="0" applyNumberFormat="1" applyFont="1" applyFill="1" applyBorder="1" applyAlignment="1">
      <alignment vertical="center"/>
    </xf>
    <xf numFmtId="4" fontId="4" fillId="0" borderId="11" xfId="1" applyNumberFormat="1" applyFont="1" applyFill="1" applyBorder="1" applyAlignment="1" applyProtection="1"/>
    <xf numFmtId="4" fontId="4" fillId="0" borderId="11" xfId="1" applyNumberFormat="1" applyFont="1" applyFill="1" applyBorder="1" applyAlignment="1" applyProtection="1">
      <alignment horizontal="right" vertical="center"/>
    </xf>
  </cellXfs>
  <cellStyles count="11">
    <cellStyle name="Dziesiętny" xfId="1" builtinId="3"/>
    <cellStyle name="Normalny" xfId="0" builtinId="0"/>
    <cellStyle name="Normalny 10" xfId="8"/>
    <cellStyle name="Normalny 2" xfId="6"/>
    <cellStyle name="Normalny 3" xfId="7"/>
    <cellStyle name="Normalny 3 2" xfId="10"/>
    <cellStyle name="Normalny 4" xfId="9"/>
    <cellStyle name="Normalny 8" xfId="5"/>
    <cellStyle name="Normalny_pakiet cewniki" xfId="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4"/>
  <sheetViews>
    <sheetView tabSelected="1" topLeftCell="A222" zoomScaleNormal="100" zoomScaleSheetLayoutView="55" workbookViewId="0">
      <selection activeCell="B80" sqref="B80"/>
    </sheetView>
  </sheetViews>
  <sheetFormatPr defaultRowHeight="12.75" x14ac:dyDescent="0.2"/>
  <cols>
    <col min="1" max="1" width="2.85546875" style="1" customWidth="1"/>
    <col min="2" max="2" width="69" style="46" customWidth="1"/>
    <col min="3" max="3" width="31" style="1" customWidth="1"/>
    <col min="4" max="4" width="7.5703125" style="271" customWidth="1"/>
    <col min="5" max="5" width="6.7109375" style="282" customWidth="1"/>
    <col min="6" max="6" width="11.42578125" style="101" customWidth="1"/>
    <col min="7" max="7" width="11.28515625" style="1" customWidth="1"/>
    <col min="8" max="8" width="11.28515625" style="2" customWidth="1"/>
    <col min="9" max="9" width="11.140625" style="2" customWidth="1"/>
    <col min="10" max="10" width="10.42578125" style="2" customWidth="1"/>
    <col min="11" max="11" width="12.7109375" style="214" customWidth="1"/>
    <col min="12" max="12" width="35.7109375" style="240" customWidth="1"/>
    <col min="13" max="13" width="9.42578125" style="3" bestFit="1" customWidth="1"/>
    <col min="14" max="16384" width="9.140625" style="1"/>
  </cols>
  <sheetData>
    <row r="1" spans="1:13" x14ac:dyDescent="0.2">
      <c r="A1" s="1" t="s">
        <v>22</v>
      </c>
    </row>
    <row r="3" spans="1:13" x14ac:dyDescent="0.2">
      <c r="A3" s="4"/>
      <c r="B3" s="202" t="s">
        <v>221</v>
      </c>
    </row>
    <row r="4" spans="1:13" x14ac:dyDescent="0.2">
      <c r="A4" s="4"/>
      <c r="B4" s="202"/>
    </row>
    <row r="5" spans="1:13" x14ac:dyDescent="0.2">
      <c r="A5" s="4"/>
      <c r="B5" s="202" t="s">
        <v>222</v>
      </c>
    </row>
    <row r="6" spans="1:13" x14ac:dyDescent="0.2">
      <c r="A6" s="4"/>
    </row>
    <row r="7" spans="1:13" s="10" customFormat="1" ht="12" x14ac:dyDescent="0.2">
      <c r="A7" s="5"/>
      <c r="B7" s="203" t="s">
        <v>27</v>
      </c>
      <c r="C7" s="145"/>
      <c r="D7" s="65"/>
      <c r="E7" s="286"/>
      <c r="F7" s="179"/>
      <c r="G7" s="6"/>
      <c r="H7" s="6"/>
      <c r="I7" s="7"/>
      <c r="J7" s="8"/>
      <c r="K7" s="215"/>
      <c r="L7" s="241"/>
      <c r="M7" s="9"/>
    </row>
    <row r="8" spans="1:13" s="10" customFormat="1" ht="36" customHeight="1" x14ac:dyDescent="0.2">
      <c r="A8" s="196" t="s">
        <v>0</v>
      </c>
      <c r="B8" s="234" t="s">
        <v>39</v>
      </c>
      <c r="C8" s="237" t="s">
        <v>1</v>
      </c>
      <c r="D8" s="196" t="s">
        <v>2</v>
      </c>
      <c r="E8" s="284" t="s">
        <v>3</v>
      </c>
      <c r="F8" s="211" t="s">
        <v>41</v>
      </c>
      <c r="G8" s="238" t="s">
        <v>4</v>
      </c>
      <c r="H8" s="211" t="s">
        <v>40</v>
      </c>
      <c r="I8" s="239" t="s">
        <v>5</v>
      </c>
      <c r="J8" s="211" t="s">
        <v>6</v>
      </c>
      <c r="K8" s="230" t="s">
        <v>7</v>
      </c>
      <c r="L8" s="242" t="s">
        <v>23</v>
      </c>
      <c r="M8" s="235" t="s">
        <v>8</v>
      </c>
    </row>
    <row r="9" spans="1:13" s="10" customFormat="1" ht="168" x14ac:dyDescent="0.2">
      <c r="A9" s="142">
        <v>1</v>
      </c>
      <c r="B9" s="92" t="s">
        <v>44</v>
      </c>
      <c r="C9" s="144"/>
      <c r="D9" s="18" t="s">
        <v>11</v>
      </c>
      <c r="E9" s="287">
        <v>50</v>
      </c>
      <c r="F9" s="171"/>
      <c r="G9" s="13">
        <v>0.08</v>
      </c>
      <c r="H9" s="15">
        <f t="shared" ref="H9:H22" si="0">F9*G9+F9</f>
        <v>0</v>
      </c>
      <c r="I9" s="14">
        <f t="shared" ref="I9:I22" si="1">E9*F9</f>
        <v>0</v>
      </c>
      <c r="J9" s="15">
        <f t="shared" ref="J9:J22" si="2">K9-I9</f>
        <v>0</v>
      </c>
      <c r="K9" s="213">
        <f t="shared" ref="K9:K22" si="3">E9*H9</f>
        <v>0</v>
      </c>
      <c r="L9" s="236" t="s">
        <v>46</v>
      </c>
      <c r="M9" s="24"/>
    </row>
    <row r="10" spans="1:13" s="10" customFormat="1" ht="240" x14ac:dyDescent="0.2">
      <c r="A10" s="142">
        <v>2</v>
      </c>
      <c r="B10" s="92" t="s">
        <v>28</v>
      </c>
      <c r="C10" s="144"/>
      <c r="D10" s="18" t="s">
        <v>11</v>
      </c>
      <c r="E10" s="287">
        <v>450</v>
      </c>
      <c r="F10" s="171"/>
      <c r="G10" s="13">
        <v>0.08</v>
      </c>
      <c r="H10" s="15">
        <f t="shared" si="0"/>
        <v>0</v>
      </c>
      <c r="I10" s="14">
        <f t="shared" si="1"/>
        <v>0</v>
      </c>
      <c r="J10" s="15">
        <f t="shared" si="2"/>
        <v>0</v>
      </c>
      <c r="K10" s="213">
        <f t="shared" si="3"/>
        <v>0</v>
      </c>
      <c r="L10" s="236" t="s">
        <v>46</v>
      </c>
      <c r="M10" s="24"/>
    </row>
    <row r="11" spans="1:13" s="10" customFormat="1" ht="205.5" customHeight="1" x14ac:dyDescent="0.2">
      <c r="A11" s="142">
        <v>3</v>
      </c>
      <c r="B11" s="92" t="s">
        <v>29</v>
      </c>
      <c r="C11" s="144"/>
      <c r="D11" s="18" t="s">
        <v>11</v>
      </c>
      <c r="E11" s="287">
        <v>50</v>
      </c>
      <c r="F11" s="171"/>
      <c r="G11" s="13">
        <v>0.08</v>
      </c>
      <c r="H11" s="15">
        <f t="shared" si="0"/>
        <v>0</v>
      </c>
      <c r="I11" s="14">
        <f t="shared" si="1"/>
        <v>0</v>
      </c>
      <c r="J11" s="15">
        <f t="shared" si="2"/>
        <v>0</v>
      </c>
      <c r="K11" s="213">
        <f t="shared" si="3"/>
        <v>0</v>
      </c>
      <c r="L11" s="236" t="s">
        <v>47</v>
      </c>
      <c r="M11" s="24"/>
    </row>
    <row r="12" spans="1:13" s="10" customFormat="1" ht="180" x14ac:dyDescent="0.2">
      <c r="A12" s="142">
        <v>4</v>
      </c>
      <c r="B12" s="92" t="s">
        <v>30</v>
      </c>
      <c r="C12" s="144"/>
      <c r="D12" s="18" t="s">
        <v>11</v>
      </c>
      <c r="E12" s="287">
        <v>400</v>
      </c>
      <c r="F12" s="171"/>
      <c r="G12" s="13">
        <v>0.08</v>
      </c>
      <c r="H12" s="15">
        <f t="shared" si="0"/>
        <v>0</v>
      </c>
      <c r="I12" s="14">
        <f t="shared" si="1"/>
        <v>0</v>
      </c>
      <c r="J12" s="15">
        <f t="shared" si="2"/>
        <v>0</v>
      </c>
      <c r="K12" s="213">
        <f t="shared" si="3"/>
        <v>0</v>
      </c>
      <c r="L12" s="236" t="s">
        <v>47</v>
      </c>
      <c r="M12" s="24"/>
    </row>
    <row r="13" spans="1:13" s="10" customFormat="1" ht="252" x14ac:dyDescent="0.2">
      <c r="A13" s="142">
        <v>5</v>
      </c>
      <c r="B13" s="92" t="s">
        <v>31</v>
      </c>
      <c r="C13" s="144"/>
      <c r="D13" s="18" t="s">
        <v>11</v>
      </c>
      <c r="E13" s="287">
        <v>300</v>
      </c>
      <c r="F13" s="171"/>
      <c r="G13" s="13">
        <v>0.08</v>
      </c>
      <c r="H13" s="15">
        <f t="shared" si="0"/>
        <v>0</v>
      </c>
      <c r="I13" s="14">
        <f t="shared" si="1"/>
        <v>0</v>
      </c>
      <c r="J13" s="15">
        <f t="shared" si="2"/>
        <v>0</v>
      </c>
      <c r="K13" s="213">
        <f t="shared" si="3"/>
        <v>0</v>
      </c>
      <c r="L13" s="236" t="s">
        <v>45</v>
      </c>
      <c r="M13" s="24"/>
    </row>
    <row r="14" spans="1:13" s="10" customFormat="1" ht="240" x14ac:dyDescent="0.2">
      <c r="A14" s="142">
        <v>6</v>
      </c>
      <c r="B14" s="92" t="s">
        <v>32</v>
      </c>
      <c r="C14" s="144"/>
      <c r="D14" s="18" t="s">
        <v>11</v>
      </c>
      <c r="E14" s="287">
        <v>300</v>
      </c>
      <c r="F14" s="171"/>
      <c r="G14" s="13">
        <v>0.08</v>
      </c>
      <c r="H14" s="15">
        <f t="shared" si="0"/>
        <v>0</v>
      </c>
      <c r="I14" s="14">
        <f t="shared" si="1"/>
        <v>0</v>
      </c>
      <c r="J14" s="15">
        <f t="shared" si="2"/>
        <v>0</v>
      </c>
      <c r="K14" s="213">
        <f t="shared" si="3"/>
        <v>0</v>
      </c>
      <c r="L14" s="236" t="s">
        <v>47</v>
      </c>
      <c r="M14" s="24"/>
    </row>
    <row r="15" spans="1:13" s="10" customFormat="1" ht="204" x14ac:dyDescent="0.2">
      <c r="A15" s="142">
        <v>7</v>
      </c>
      <c r="B15" s="92" t="s">
        <v>33</v>
      </c>
      <c r="C15" s="144"/>
      <c r="D15" s="18" t="s">
        <v>11</v>
      </c>
      <c r="E15" s="287">
        <v>600</v>
      </c>
      <c r="F15" s="171"/>
      <c r="G15" s="13">
        <v>0.08</v>
      </c>
      <c r="H15" s="15">
        <f t="shared" si="0"/>
        <v>0</v>
      </c>
      <c r="I15" s="14">
        <f t="shared" si="1"/>
        <v>0</v>
      </c>
      <c r="J15" s="15">
        <f t="shared" si="2"/>
        <v>0</v>
      </c>
      <c r="K15" s="213">
        <f t="shared" si="3"/>
        <v>0</v>
      </c>
      <c r="L15" s="236" t="s">
        <v>47</v>
      </c>
      <c r="M15" s="24"/>
    </row>
    <row r="16" spans="1:13" s="10" customFormat="1" ht="216" x14ac:dyDescent="0.2">
      <c r="A16" s="142">
        <v>8</v>
      </c>
      <c r="B16" s="92" t="s">
        <v>34</v>
      </c>
      <c r="C16" s="144"/>
      <c r="D16" s="18" t="s">
        <v>11</v>
      </c>
      <c r="E16" s="287">
        <v>400</v>
      </c>
      <c r="F16" s="171"/>
      <c r="G16" s="13">
        <v>0.08</v>
      </c>
      <c r="H16" s="15">
        <f t="shared" si="0"/>
        <v>0</v>
      </c>
      <c r="I16" s="14">
        <f t="shared" si="1"/>
        <v>0</v>
      </c>
      <c r="J16" s="15">
        <f t="shared" si="2"/>
        <v>0</v>
      </c>
      <c r="K16" s="213">
        <f t="shared" si="3"/>
        <v>0</v>
      </c>
      <c r="L16" s="236" t="s">
        <v>45</v>
      </c>
      <c r="M16" s="24"/>
    </row>
    <row r="17" spans="1:17" s="10" customFormat="1" ht="240" x14ac:dyDescent="0.2">
      <c r="A17" s="142">
        <v>9</v>
      </c>
      <c r="B17" s="92" t="s">
        <v>43</v>
      </c>
      <c r="C17" s="144"/>
      <c r="D17" s="18" t="s">
        <v>11</v>
      </c>
      <c r="E17" s="287">
        <v>1000</v>
      </c>
      <c r="F17" s="171"/>
      <c r="G17" s="13">
        <v>0.08</v>
      </c>
      <c r="H17" s="15">
        <f t="shared" si="0"/>
        <v>0</v>
      </c>
      <c r="I17" s="14">
        <f t="shared" si="1"/>
        <v>0</v>
      </c>
      <c r="J17" s="15">
        <f t="shared" si="2"/>
        <v>0</v>
      </c>
      <c r="K17" s="213">
        <f t="shared" si="3"/>
        <v>0</v>
      </c>
      <c r="L17" s="236" t="s">
        <v>45</v>
      </c>
      <c r="M17" s="24"/>
    </row>
    <row r="18" spans="1:17" s="10" customFormat="1" ht="72" x14ac:dyDescent="0.2">
      <c r="A18" s="142">
        <v>10</v>
      </c>
      <c r="B18" s="92" t="s">
        <v>35</v>
      </c>
      <c r="C18" s="144"/>
      <c r="D18" s="18" t="s">
        <v>11</v>
      </c>
      <c r="E18" s="287">
        <v>200</v>
      </c>
      <c r="F18" s="171"/>
      <c r="G18" s="13">
        <v>0.08</v>
      </c>
      <c r="H18" s="15">
        <f t="shared" ref="H18:H21" si="4">F18*G18+F18</f>
        <v>0</v>
      </c>
      <c r="I18" s="14">
        <f t="shared" ref="I18:I21" si="5">E18*F18</f>
        <v>0</v>
      </c>
      <c r="J18" s="15">
        <f t="shared" ref="J18:J21" si="6">K18-I18</f>
        <v>0</v>
      </c>
      <c r="K18" s="213">
        <f t="shared" ref="K18:K21" si="7">E18*H18</f>
        <v>0</v>
      </c>
      <c r="L18" s="236"/>
      <c r="M18" s="24"/>
    </row>
    <row r="19" spans="1:17" s="10" customFormat="1" ht="222.75" customHeight="1" x14ac:dyDescent="0.2">
      <c r="A19" s="142">
        <v>11</v>
      </c>
      <c r="B19" s="92" t="s">
        <v>36</v>
      </c>
      <c r="C19" s="144"/>
      <c r="D19" s="18" t="s">
        <v>11</v>
      </c>
      <c r="E19" s="287">
        <v>550</v>
      </c>
      <c r="F19" s="171"/>
      <c r="G19" s="13">
        <v>0.08</v>
      </c>
      <c r="H19" s="15">
        <f t="shared" si="4"/>
        <v>0</v>
      </c>
      <c r="I19" s="14">
        <f t="shared" si="5"/>
        <v>0</v>
      </c>
      <c r="J19" s="15">
        <f t="shared" si="6"/>
        <v>0</v>
      </c>
      <c r="K19" s="213">
        <f t="shared" si="7"/>
        <v>0</v>
      </c>
      <c r="L19" s="236" t="s">
        <v>45</v>
      </c>
      <c r="M19" s="24"/>
    </row>
    <row r="20" spans="1:17" s="10" customFormat="1" ht="185.25" customHeight="1" x14ac:dyDescent="0.2">
      <c r="A20" s="142">
        <v>12</v>
      </c>
      <c r="B20" s="92" t="s">
        <v>37</v>
      </c>
      <c r="C20" s="144"/>
      <c r="D20" s="18" t="s">
        <v>11</v>
      </c>
      <c r="E20" s="287">
        <v>50</v>
      </c>
      <c r="F20" s="171"/>
      <c r="G20" s="13">
        <v>0.08</v>
      </c>
      <c r="H20" s="15">
        <f t="shared" si="4"/>
        <v>0</v>
      </c>
      <c r="I20" s="14">
        <f t="shared" si="5"/>
        <v>0</v>
      </c>
      <c r="J20" s="15">
        <f t="shared" si="6"/>
        <v>0</v>
      </c>
      <c r="K20" s="213">
        <f t="shared" si="7"/>
        <v>0</v>
      </c>
      <c r="L20" s="236" t="s">
        <v>45</v>
      </c>
      <c r="M20" s="24"/>
    </row>
    <row r="21" spans="1:17" s="10" customFormat="1" ht="240" x14ac:dyDescent="0.2">
      <c r="A21" s="142">
        <v>13</v>
      </c>
      <c r="B21" s="92" t="s">
        <v>38</v>
      </c>
      <c r="C21" s="144"/>
      <c r="D21" s="18" t="s">
        <v>11</v>
      </c>
      <c r="E21" s="287">
        <v>200</v>
      </c>
      <c r="F21" s="171"/>
      <c r="G21" s="13">
        <v>0.08</v>
      </c>
      <c r="H21" s="15">
        <f t="shared" si="4"/>
        <v>0</v>
      </c>
      <c r="I21" s="14">
        <f t="shared" si="5"/>
        <v>0</v>
      </c>
      <c r="J21" s="15">
        <f t="shared" si="6"/>
        <v>0</v>
      </c>
      <c r="K21" s="213">
        <f t="shared" si="7"/>
        <v>0</v>
      </c>
      <c r="L21" s="236" t="s">
        <v>45</v>
      </c>
      <c r="M21" s="24"/>
    </row>
    <row r="22" spans="1:17" s="10" customFormat="1" ht="60" x14ac:dyDescent="0.2">
      <c r="A22" s="142">
        <v>14</v>
      </c>
      <c r="B22" s="143" t="s">
        <v>223</v>
      </c>
      <c r="C22" s="144"/>
      <c r="D22" s="18" t="s">
        <v>11</v>
      </c>
      <c r="E22" s="287">
        <v>200</v>
      </c>
      <c r="F22" s="171"/>
      <c r="G22" s="13">
        <v>0.08</v>
      </c>
      <c r="H22" s="15">
        <f t="shared" si="0"/>
        <v>0</v>
      </c>
      <c r="I22" s="14">
        <f t="shared" si="1"/>
        <v>0</v>
      </c>
      <c r="J22" s="15">
        <f t="shared" si="2"/>
        <v>0</v>
      </c>
      <c r="K22" s="213">
        <f t="shared" si="3"/>
        <v>0</v>
      </c>
      <c r="L22" s="236"/>
      <c r="M22" s="24"/>
    </row>
    <row r="23" spans="1:17" x14ac:dyDescent="0.2">
      <c r="A23" s="33"/>
      <c r="B23" s="33"/>
      <c r="C23" s="33"/>
      <c r="D23" s="263"/>
      <c r="E23" s="288"/>
      <c r="F23" s="170" t="s">
        <v>10</v>
      </c>
      <c r="G23" s="34"/>
      <c r="H23" s="34"/>
      <c r="I23" s="26">
        <f>SUM(I9:I22)</f>
        <v>0</v>
      </c>
      <c r="J23" s="27">
        <f>SUM(J9:J22)</f>
        <v>0</v>
      </c>
      <c r="K23" s="217">
        <f>SUM(K9:K22)</f>
        <v>0</v>
      </c>
      <c r="L23" s="244"/>
      <c r="M23" s="23"/>
    </row>
    <row r="24" spans="1:17" x14ac:dyDescent="0.2">
      <c r="A24" s="33"/>
      <c r="B24" s="33"/>
      <c r="C24" s="33"/>
      <c r="D24" s="263"/>
      <c r="E24" s="288"/>
      <c r="F24" s="99"/>
      <c r="G24" s="34"/>
      <c r="H24" s="34"/>
      <c r="I24" s="106"/>
      <c r="J24" s="107"/>
      <c r="K24" s="218"/>
      <c r="L24" s="245"/>
      <c r="M24" s="114"/>
    </row>
    <row r="25" spans="1:17" x14ac:dyDescent="0.2">
      <c r="A25" s="33"/>
      <c r="B25" s="33"/>
      <c r="C25" s="33"/>
      <c r="D25" s="263"/>
      <c r="E25" s="288"/>
      <c r="F25" s="99"/>
      <c r="G25" s="34"/>
      <c r="H25" s="34"/>
      <c r="I25" s="106"/>
      <c r="J25" s="107"/>
      <c r="K25" s="218"/>
      <c r="L25" s="245"/>
      <c r="M25" s="114"/>
    </row>
    <row r="26" spans="1:17" x14ac:dyDescent="0.2">
      <c r="A26" s="33"/>
      <c r="B26" s="33"/>
      <c r="C26" s="33"/>
      <c r="D26" s="263"/>
      <c r="E26" s="288"/>
      <c r="F26" s="99"/>
      <c r="G26" s="34"/>
      <c r="H26" s="34"/>
      <c r="I26" s="106"/>
      <c r="J26" s="107"/>
      <c r="K26" s="218"/>
      <c r="L26" s="245"/>
      <c r="M26" s="114"/>
    </row>
    <row r="27" spans="1:17" x14ac:dyDescent="0.2">
      <c r="A27" s="5"/>
      <c r="B27" s="203" t="s">
        <v>50</v>
      </c>
      <c r="C27" s="145"/>
      <c r="D27" s="65"/>
      <c r="E27" s="286"/>
      <c r="F27" s="179"/>
      <c r="G27" s="6"/>
      <c r="H27" s="6"/>
      <c r="I27" s="7"/>
      <c r="J27" s="8"/>
      <c r="K27" s="215"/>
      <c r="L27" s="241"/>
      <c r="M27" s="9"/>
    </row>
    <row r="28" spans="1:17" ht="36" x14ac:dyDescent="0.2">
      <c r="A28" s="196" t="s">
        <v>0</v>
      </c>
      <c r="B28" s="234" t="s">
        <v>39</v>
      </c>
      <c r="C28" s="237" t="s">
        <v>1</v>
      </c>
      <c r="D28" s="196" t="s">
        <v>2</v>
      </c>
      <c r="E28" s="284" t="s">
        <v>3</v>
      </c>
      <c r="F28" s="211" t="s">
        <v>41</v>
      </c>
      <c r="G28" s="238" t="s">
        <v>4</v>
      </c>
      <c r="H28" s="211" t="s">
        <v>40</v>
      </c>
      <c r="I28" s="239" t="s">
        <v>5</v>
      </c>
      <c r="J28" s="211" t="s">
        <v>6</v>
      </c>
      <c r="K28" s="230" t="s">
        <v>7</v>
      </c>
      <c r="L28" s="242" t="s">
        <v>23</v>
      </c>
      <c r="M28" s="235" t="s">
        <v>8</v>
      </c>
    </row>
    <row r="29" spans="1:17" ht="71.25" customHeight="1" x14ac:dyDescent="0.2">
      <c r="A29" s="142">
        <v>1</v>
      </c>
      <c r="B29" s="143" t="s">
        <v>48</v>
      </c>
      <c r="C29" s="355"/>
      <c r="D29" s="18" t="s">
        <v>9</v>
      </c>
      <c r="E29" s="287">
        <v>3000</v>
      </c>
      <c r="F29" s="172"/>
      <c r="G29" s="13">
        <v>0.08</v>
      </c>
      <c r="H29" s="15">
        <f t="shared" ref="H29" si="8">F29*G29+F29</f>
        <v>0</v>
      </c>
      <c r="I29" s="14">
        <f t="shared" ref="I29" si="9">E29*F29</f>
        <v>0</v>
      </c>
      <c r="J29" s="15">
        <f t="shared" ref="J29" si="10">K29-I29</f>
        <v>0</v>
      </c>
      <c r="K29" s="213">
        <f t="shared" ref="K29" si="11">E29*H29</f>
        <v>0</v>
      </c>
      <c r="L29" s="354" t="s">
        <v>49</v>
      </c>
      <c r="M29" s="24" t="s">
        <v>24</v>
      </c>
      <c r="P29" s="1">
        <v>3000</v>
      </c>
      <c r="Q29" s="1">
        <v>4.9000000000000004</v>
      </c>
    </row>
    <row r="30" spans="1:17" x14ac:dyDescent="0.2">
      <c r="A30" s="33"/>
      <c r="B30" s="33"/>
      <c r="C30" s="33"/>
      <c r="D30" s="263"/>
      <c r="E30" s="288"/>
      <c r="F30" s="170" t="s">
        <v>10</v>
      </c>
      <c r="G30" s="34"/>
      <c r="H30" s="34"/>
      <c r="I30" s="26">
        <f>SUM(I29:I29)</f>
        <v>0</v>
      </c>
      <c r="J30" s="27">
        <f>SUM(J29:J29)</f>
        <v>0</v>
      </c>
      <c r="K30" s="217">
        <f>SUM(K29:K29)</f>
        <v>0</v>
      </c>
      <c r="L30" s="245"/>
      <c r="M30" s="114"/>
    </row>
    <row r="31" spans="1:17" x14ac:dyDescent="0.2">
      <c r="A31" s="33"/>
      <c r="B31" s="33"/>
      <c r="C31" s="33"/>
      <c r="D31" s="263"/>
      <c r="E31" s="288"/>
      <c r="F31" s="99"/>
      <c r="G31" s="34"/>
      <c r="H31" s="34"/>
      <c r="I31" s="106"/>
      <c r="J31" s="107"/>
      <c r="K31" s="218"/>
      <c r="L31" s="245"/>
      <c r="M31" s="114"/>
    </row>
    <row r="32" spans="1:17" x14ac:dyDescent="0.2">
      <c r="A32" s="119"/>
      <c r="B32" s="194"/>
      <c r="C32" s="119"/>
      <c r="D32" s="264"/>
      <c r="E32" s="289"/>
      <c r="F32" s="139"/>
      <c r="G32" s="120"/>
      <c r="H32" s="120"/>
      <c r="I32" s="106"/>
      <c r="J32" s="107"/>
      <c r="K32" s="218"/>
      <c r="L32" s="245"/>
      <c r="M32" s="114"/>
    </row>
    <row r="33" spans="1:13" x14ac:dyDescent="0.2">
      <c r="A33" s="5"/>
      <c r="B33" s="203" t="s">
        <v>53</v>
      </c>
      <c r="C33" s="145"/>
      <c r="D33" s="65"/>
      <c r="E33" s="286"/>
      <c r="F33" s="179"/>
      <c r="G33" s="6"/>
      <c r="H33" s="6"/>
      <c r="I33" s="7"/>
      <c r="J33" s="8"/>
      <c r="K33" s="215"/>
      <c r="L33" s="241"/>
      <c r="M33" s="9"/>
    </row>
    <row r="34" spans="1:13" ht="36" x14ac:dyDescent="0.2">
      <c r="A34" s="196" t="s">
        <v>0</v>
      </c>
      <c r="B34" s="234" t="s">
        <v>39</v>
      </c>
      <c r="C34" s="237" t="s">
        <v>1</v>
      </c>
      <c r="D34" s="196" t="s">
        <v>2</v>
      </c>
      <c r="E34" s="284" t="s">
        <v>3</v>
      </c>
      <c r="F34" s="211" t="s">
        <v>41</v>
      </c>
      <c r="G34" s="238" t="s">
        <v>4</v>
      </c>
      <c r="H34" s="211" t="s">
        <v>40</v>
      </c>
      <c r="I34" s="239" t="s">
        <v>5</v>
      </c>
      <c r="J34" s="211" t="s">
        <v>6</v>
      </c>
      <c r="K34" s="230" t="s">
        <v>7</v>
      </c>
      <c r="L34" s="242" t="s">
        <v>23</v>
      </c>
      <c r="M34" s="235" t="s">
        <v>8</v>
      </c>
    </row>
    <row r="35" spans="1:13" ht="24" x14ac:dyDescent="0.2">
      <c r="A35" s="142">
        <v>1</v>
      </c>
      <c r="B35" s="143" t="s">
        <v>51</v>
      </c>
      <c r="C35" s="355"/>
      <c r="D35" s="18" t="s">
        <v>11</v>
      </c>
      <c r="E35" s="287">
        <v>6000</v>
      </c>
      <c r="F35" s="172"/>
      <c r="G35" s="13">
        <v>0.08</v>
      </c>
      <c r="H35" s="15">
        <f t="shared" ref="H35" si="12">F35*G35+F35</f>
        <v>0</v>
      </c>
      <c r="I35" s="14">
        <f t="shared" ref="I35" si="13">E35*F35</f>
        <v>0</v>
      </c>
      <c r="J35" s="15">
        <f t="shared" ref="J35" si="14">K35-I35</f>
        <v>0</v>
      </c>
      <c r="K35" s="213">
        <f t="shared" ref="K35" si="15">E35*H35</f>
        <v>0</v>
      </c>
      <c r="L35" s="236" t="s">
        <v>52</v>
      </c>
      <c r="M35" s="24" t="s">
        <v>24</v>
      </c>
    </row>
    <row r="36" spans="1:13" x14ac:dyDescent="0.2">
      <c r="A36" s="33"/>
      <c r="B36" s="33"/>
      <c r="C36" s="33"/>
      <c r="D36" s="263"/>
      <c r="E36" s="288"/>
      <c r="F36" s="170" t="s">
        <v>10</v>
      </c>
      <c r="G36" s="34"/>
      <c r="H36" s="34"/>
      <c r="I36" s="26">
        <f>SUM(I35:I35)</f>
        <v>0</v>
      </c>
      <c r="J36" s="27">
        <f>SUM(J35:J35)</f>
        <v>0</v>
      </c>
      <c r="K36" s="217">
        <f>SUM(K35:K35)</f>
        <v>0</v>
      </c>
      <c r="L36" s="245"/>
      <c r="M36" s="114"/>
    </row>
    <row r="37" spans="1:13" x14ac:dyDescent="0.2">
      <c r="A37" s="119"/>
      <c r="B37" s="194"/>
      <c r="C37" s="119"/>
      <c r="D37" s="264"/>
      <c r="E37" s="289"/>
      <c r="F37" s="139"/>
      <c r="G37" s="120"/>
      <c r="H37" s="120"/>
      <c r="I37" s="106"/>
      <c r="J37" s="107"/>
      <c r="K37" s="218"/>
      <c r="L37" s="245"/>
      <c r="M37" s="114"/>
    </row>
    <row r="38" spans="1:13" x14ac:dyDescent="0.2">
      <c r="A38" s="104"/>
      <c r="B38" s="122"/>
      <c r="C38" s="104"/>
      <c r="D38" s="272"/>
      <c r="E38" s="290"/>
      <c r="F38" s="139"/>
      <c r="G38" s="75"/>
      <c r="H38" s="75"/>
      <c r="I38" s="29"/>
      <c r="J38" s="30"/>
      <c r="K38" s="219"/>
      <c r="L38" s="246"/>
      <c r="M38" s="31"/>
    </row>
    <row r="39" spans="1:13" x14ac:dyDescent="0.2">
      <c r="A39" s="5"/>
      <c r="B39" s="203" t="s">
        <v>54</v>
      </c>
      <c r="C39" s="145"/>
      <c r="D39" s="32"/>
      <c r="E39" s="291"/>
      <c r="F39" s="179"/>
      <c r="G39" s="6"/>
      <c r="H39" s="6"/>
      <c r="I39" s="7"/>
      <c r="J39" s="8"/>
      <c r="K39" s="215"/>
      <c r="L39" s="241"/>
      <c r="M39" s="19"/>
    </row>
    <row r="40" spans="1:13" ht="36" x14ac:dyDescent="0.2">
      <c r="A40" s="196" t="s">
        <v>0</v>
      </c>
      <c r="B40" s="234" t="s">
        <v>39</v>
      </c>
      <c r="C40" s="237" t="s">
        <v>1</v>
      </c>
      <c r="D40" s="196" t="s">
        <v>2</v>
      </c>
      <c r="E40" s="284" t="s">
        <v>3</v>
      </c>
      <c r="F40" s="211" t="s">
        <v>41</v>
      </c>
      <c r="G40" s="238" t="s">
        <v>4</v>
      </c>
      <c r="H40" s="211" t="s">
        <v>40</v>
      </c>
      <c r="I40" s="239" t="s">
        <v>5</v>
      </c>
      <c r="J40" s="211" t="s">
        <v>6</v>
      </c>
      <c r="K40" s="230" t="s">
        <v>7</v>
      </c>
      <c r="L40" s="242" t="s">
        <v>23</v>
      </c>
      <c r="M40" s="235" t="s">
        <v>8</v>
      </c>
    </row>
    <row r="41" spans="1:13" ht="60" x14ac:dyDescent="0.2">
      <c r="A41" s="258">
        <v>1</v>
      </c>
      <c r="B41" s="38" t="s">
        <v>195</v>
      </c>
      <c r="C41" s="355"/>
      <c r="D41" s="41" t="s">
        <v>11</v>
      </c>
      <c r="E41" s="285">
        <v>24</v>
      </c>
      <c r="F41" s="172"/>
      <c r="G41" s="13">
        <v>0.08</v>
      </c>
      <c r="H41" s="15">
        <f t="shared" ref="H41" si="16">F41*G41+F41</f>
        <v>0</v>
      </c>
      <c r="I41" s="14">
        <f t="shared" ref="I41" si="17">E41*F41</f>
        <v>0</v>
      </c>
      <c r="J41" s="15">
        <f t="shared" ref="J41" si="18">K41-I41</f>
        <v>0</v>
      </c>
      <c r="K41" s="213">
        <f t="shared" ref="K41" si="19">E41*H41</f>
        <v>0</v>
      </c>
      <c r="L41" s="236" t="s">
        <v>196</v>
      </c>
      <c r="M41" s="41" t="s">
        <v>24</v>
      </c>
    </row>
    <row r="42" spans="1:13" ht="48" x14ac:dyDescent="0.2">
      <c r="A42" s="72">
        <v>2</v>
      </c>
      <c r="B42" s="360" t="s">
        <v>225</v>
      </c>
      <c r="C42" s="355"/>
      <c r="D42" s="41" t="s">
        <v>11</v>
      </c>
      <c r="E42" s="285">
        <v>24</v>
      </c>
      <c r="F42" s="172"/>
      <c r="G42" s="13">
        <v>0.08</v>
      </c>
      <c r="H42" s="15">
        <f t="shared" ref="H42" si="20">F42*G42+F42</f>
        <v>0</v>
      </c>
      <c r="I42" s="14">
        <f t="shared" ref="I42" si="21">E42*F42</f>
        <v>0</v>
      </c>
      <c r="J42" s="15">
        <f t="shared" ref="J42" si="22">K42-I42</f>
        <v>0</v>
      </c>
      <c r="K42" s="213">
        <f t="shared" ref="K42" si="23">E42*H42</f>
        <v>0</v>
      </c>
      <c r="L42" s="236"/>
      <c r="M42" s="41"/>
    </row>
    <row r="43" spans="1:13" x14ac:dyDescent="0.2">
      <c r="D43" s="263"/>
      <c r="E43" s="288"/>
      <c r="F43" s="188" t="s">
        <v>10</v>
      </c>
      <c r="G43" s="34"/>
      <c r="H43" s="34"/>
      <c r="I43" s="342">
        <f>SUM(I41:I42)</f>
        <v>0</v>
      </c>
      <c r="J43" s="343">
        <f>SUM(J41:J42)</f>
        <v>0</v>
      </c>
      <c r="K43" s="226">
        <f>SUM(K41:K42)</f>
        <v>0</v>
      </c>
      <c r="L43" s="243"/>
      <c r="M43" s="31"/>
    </row>
    <row r="44" spans="1:13" x14ac:dyDescent="0.2">
      <c r="A44" s="104"/>
      <c r="B44" s="122"/>
      <c r="C44" s="104"/>
      <c r="D44" s="272"/>
      <c r="E44" s="290"/>
      <c r="F44" s="139"/>
      <c r="G44" s="75"/>
      <c r="H44" s="75"/>
      <c r="I44" s="29"/>
      <c r="J44" s="30"/>
      <c r="K44" s="219"/>
      <c r="L44" s="246"/>
      <c r="M44" s="31"/>
    </row>
    <row r="45" spans="1:13" x14ac:dyDescent="0.2">
      <c r="A45" s="5"/>
      <c r="B45" s="203" t="s">
        <v>55</v>
      </c>
      <c r="C45" s="146"/>
      <c r="D45" s="32"/>
      <c r="E45" s="291"/>
      <c r="F45" s="179"/>
      <c r="G45" s="6"/>
      <c r="H45" s="6"/>
      <c r="I45" s="7"/>
      <c r="J45" s="8"/>
      <c r="K45" s="215"/>
      <c r="L45" s="241"/>
      <c r="M45" s="19"/>
    </row>
    <row r="46" spans="1:13" ht="36" x14ac:dyDescent="0.2">
      <c r="A46" s="196" t="s">
        <v>0</v>
      </c>
      <c r="B46" s="234" t="s">
        <v>39</v>
      </c>
      <c r="C46" s="237" t="s">
        <v>1</v>
      </c>
      <c r="D46" s="196" t="s">
        <v>2</v>
      </c>
      <c r="E46" s="284" t="s">
        <v>3</v>
      </c>
      <c r="F46" s="211" t="s">
        <v>41</v>
      </c>
      <c r="G46" s="238" t="s">
        <v>4</v>
      </c>
      <c r="H46" s="211" t="s">
        <v>40</v>
      </c>
      <c r="I46" s="239" t="s">
        <v>5</v>
      </c>
      <c r="J46" s="211" t="s">
        <v>6</v>
      </c>
      <c r="K46" s="230" t="s">
        <v>7</v>
      </c>
      <c r="L46" s="242" t="s">
        <v>23</v>
      </c>
      <c r="M46" s="235" t="s">
        <v>8</v>
      </c>
    </row>
    <row r="47" spans="1:13" ht="48" x14ac:dyDescent="0.2">
      <c r="A47" s="37">
        <v>1</v>
      </c>
      <c r="B47" s="38" t="s">
        <v>56</v>
      </c>
      <c r="C47" s="355"/>
      <c r="D47" s="18" t="s">
        <v>9</v>
      </c>
      <c r="E47" s="338">
        <v>10</v>
      </c>
      <c r="F47" s="173"/>
      <c r="G47" s="39">
        <v>0.08</v>
      </c>
      <c r="H47" s="15">
        <f t="shared" ref="H47:H48" si="24">F47*G47+F47</f>
        <v>0</v>
      </c>
      <c r="I47" s="14">
        <f t="shared" ref="I47:I48" si="25">E47*F47</f>
        <v>0</v>
      </c>
      <c r="J47" s="15">
        <f t="shared" ref="J47:J48" si="26">K47-I47</f>
        <v>0</v>
      </c>
      <c r="K47" s="213">
        <f t="shared" ref="K47:K48" si="27">E47*H47</f>
        <v>0</v>
      </c>
      <c r="L47" s="247" t="s">
        <v>57</v>
      </c>
      <c r="M47" s="40" t="s">
        <v>59</v>
      </c>
    </row>
    <row r="48" spans="1:13" ht="48" x14ac:dyDescent="0.2">
      <c r="A48" s="37">
        <v>2</v>
      </c>
      <c r="B48" s="38" t="s">
        <v>58</v>
      </c>
      <c r="C48" s="355"/>
      <c r="D48" s="18" t="s">
        <v>9</v>
      </c>
      <c r="E48" s="338">
        <v>5</v>
      </c>
      <c r="F48" s="173"/>
      <c r="G48" s="39">
        <v>0.08</v>
      </c>
      <c r="H48" s="15">
        <f t="shared" si="24"/>
        <v>0</v>
      </c>
      <c r="I48" s="14">
        <f t="shared" si="25"/>
        <v>0</v>
      </c>
      <c r="J48" s="15">
        <f t="shared" si="26"/>
        <v>0</v>
      </c>
      <c r="K48" s="213">
        <f t="shared" si="27"/>
        <v>0</v>
      </c>
      <c r="L48" s="247" t="s">
        <v>57</v>
      </c>
      <c r="M48" s="40" t="s">
        <v>59</v>
      </c>
    </row>
    <row r="49" spans="1:13" x14ac:dyDescent="0.2">
      <c r="F49" s="170" t="s">
        <v>10</v>
      </c>
      <c r="G49" s="34"/>
      <c r="H49" s="34"/>
      <c r="I49" s="21">
        <f>SUM(I47:I48)</f>
        <v>0</v>
      </c>
      <c r="J49" s="22">
        <f>SUM(J47:J48)</f>
        <v>0</v>
      </c>
      <c r="K49" s="216">
        <f>SUM(K47:K48)</f>
        <v>0</v>
      </c>
      <c r="L49" s="243"/>
      <c r="M49" s="31"/>
    </row>
    <row r="50" spans="1:13" x14ac:dyDescent="0.2">
      <c r="B50" s="100" t="s">
        <v>60</v>
      </c>
      <c r="F50" s="99"/>
      <c r="G50" s="34"/>
      <c r="H50" s="34"/>
      <c r="I50" s="192"/>
      <c r="J50" s="193"/>
      <c r="K50" s="223"/>
      <c r="L50" s="243"/>
      <c r="M50" s="31"/>
    </row>
    <row r="51" spans="1:13" x14ac:dyDescent="0.2">
      <c r="F51" s="99"/>
      <c r="G51" s="34"/>
      <c r="H51" s="34"/>
      <c r="I51" s="192"/>
      <c r="J51" s="193"/>
      <c r="K51" s="223"/>
      <c r="L51" s="243"/>
      <c r="M51" s="31"/>
    </row>
    <row r="52" spans="1:13" x14ac:dyDescent="0.2">
      <c r="A52" s="104"/>
      <c r="B52" s="122"/>
      <c r="C52" s="104"/>
      <c r="D52" s="272"/>
      <c r="E52" s="290"/>
      <c r="F52" s="139"/>
      <c r="G52" s="75"/>
      <c r="H52" s="75"/>
      <c r="I52" s="29"/>
      <c r="J52" s="30"/>
      <c r="K52" s="219"/>
      <c r="L52" s="246"/>
      <c r="M52" s="31"/>
    </row>
    <row r="53" spans="1:13" s="5" customFormat="1" ht="12" x14ac:dyDescent="0.2">
      <c r="B53" s="203" t="s">
        <v>63</v>
      </c>
      <c r="C53" s="146"/>
      <c r="D53" s="32"/>
      <c r="E53" s="291"/>
      <c r="F53" s="179"/>
      <c r="G53" s="6"/>
      <c r="H53" s="6"/>
      <c r="I53" s="7"/>
      <c r="J53" s="8"/>
      <c r="K53" s="215"/>
      <c r="L53" s="241"/>
      <c r="M53" s="19"/>
    </row>
    <row r="54" spans="1:13" s="5" customFormat="1" ht="36" x14ac:dyDescent="0.2">
      <c r="A54" s="196" t="s">
        <v>0</v>
      </c>
      <c r="B54" s="234" t="s">
        <v>39</v>
      </c>
      <c r="C54" s="237" t="s">
        <v>1</v>
      </c>
      <c r="D54" s="196" t="s">
        <v>2</v>
      </c>
      <c r="E54" s="284" t="s">
        <v>3</v>
      </c>
      <c r="F54" s="211" t="s">
        <v>41</v>
      </c>
      <c r="G54" s="238" t="s">
        <v>4</v>
      </c>
      <c r="H54" s="211" t="s">
        <v>40</v>
      </c>
      <c r="I54" s="239" t="s">
        <v>5</v>
      </c>
      <c r="J54" s="211" t="s">
        <v>6</v>
      </c>
      <c r="K54" s="230" t="s">
        <v>7</v>
      </c>
      <c r="L54" s="242" t="s">
        <v>23</v>
      </c>
      <c r="M54" s="235" t="s">
        <v>8</v>
      </c>
    </row>
    <row r="55" spans="1:13" s="5" customFormat="1" ht="54.75" customHeight="1" x14ac:dyDescent="0.2">
      <c r="A55" s="41">
        <v>1</v>
      </c>
      <c r="B55" s="42" t="s">
        <v>61</v>
      </c>
      <c r="C55" s="17"/>
      <c r="D55" s="43" t="s">
        <v>9</v>
      </c>
      <c r="E55" s="292">
        <v>2000</v>
      </c>
      <c r="F55" s="174"/>
      <c r="G55" s="44">
        <v>0.08</v>
      </c>
      <c r="H55" s="15">
        <f t="shared" ref="H55" si="28">F55*G55+F55</f>
        <v>0</v>
      </c>
      <c r="I55" s="14">
        <f t="shared" ref="I55" si="29">E55*F55</f>
        <v>0</v>
      </c>
      <c r="J55" s="15">
        <f t="shared" ref="J55" si="30">K55-I55</f>
        <v>0</v>
      </c>
      <c r="K55" s="213">
        <f t="shared" ref="K55" si="31">E55*H55</f>
        <v>0</v>
      </c>
      <c r="L55" s="236" t="s">
        <v>62</v>
      </c>
      <c r="M55" s="41" t="s">
        <v>24</v>
      </c>
    </row>
    <row r="56" spans="1:13" x14ac:dyDescent="0.2">
      <c r="A56" s="46"/>
      <c r="C56" s="47"/>
      <c r="D56" s="263"/>
      <c r="E56" s="293"/>
      <c r="F56" s="181" t="s">
        <v>10</v>
      </c>
      <c r="G56" s="20"/>
      <c r="H56" s="20"/>
      <c r="I56" s="21">
        <f>SUM(I55:I55)</f>
        <v>0</v>
      </c>
      <c r="J56" s="22">
        <f>SUM(J55:J55)</f>
        <v>0</v>
      </c>
      <c r="K56" s="216">
        <f>SUM(K55:K55)</f>
        <v>0</v>
      </c>
      <c r="L56" s="249"/>
      <c r="M56" s="48"/>
    </row>
    <row r="57" spans="1:13" x14ac:dyDescent="0.2">
      <c r="A57" s="104"/>
      <c r="B57" s="122"/>
      <c r="C57" s="123"/>
      <c r="D57" s="272"/>
      <c r="E57" s="290"/>
      <c r="F57" s="178"/>
      <c r="G57" s="104"/>
      <c r="H57" s="115"/>
    </row>
    <row r="58" spans="1:13" s="10" customFormat="1" ht="12" x14ac:dyDescent="0.2">
      <c r="A58" s="5"/>
      <c r="B58" s="201" t="s">
        <v>66</v>
      </c>
      <c r="C58" s="118"/>
      <c r="D58" s="32"/>
      <c r="E58" s="283"/>
      <c r="F58" s="179"/>
      <c r="G58" s="6"/>
      <c r="H58" s="6"/>
      <c r="I58" s="7"/>
      <c r="J58" s="8"/>
      <c r="K58" s="215"/>
      <c r="L58" s="241"/>
      <c r="M58" s="9"/>
    </row>
    <row r="59" spans="1:13" s="25" customFormat="1" ht="36" x14ac:dyDescent="0.2">
      <c r="A59" s="196" t="s">
        <v>0</v>
      </c>
      <c r="B59" s="234" t="s">
        <v>39</v>
      </c>
      <c r="C59" s="237" t="s">
        <v>1</v>
      </c>
      <c r="D59" s="196" t="s">
        <v>2</v>
      </c>
      <c r="E59" s="284" t="s">
        <v>3</v>
      </c>
      <c r="F59" s="211" t="s">
        <v>41</v>
      </c>
      <c r="G59" s="238" t="s">
        <v>4</v>
      </c>
      <c r="H59" s="211" t="s">
        <v>40</v>
      </c>
      <c r="I59" s="239" t="s">
        <v>5</v>
      </c>
      <c r="J59" s="211" t="s">
        <v>6</v>
      </c>
      <c r="K59" s="230" t="s">
        <v>7</v>
      </c>
      <c r="L59" s="242" t="s">
        <v>23</v>
      </c>
      <c r="M59" s="235" t="s">
        <v>8</v>
      </c>
    </row>
    <row r="60" spans="1:13" s="10" customFormat="1" ht="36" x14ac:dyDescent="0.2">
      <c r="A60" s="50">
        <v>1</v>
      </c>
      <c r="B60" s="16" t="s">
        <v>64</v>
      </c>
      <c r="C60" s="16"/>
      <c r="D60" s="41" t="s">
        <v>9</v>
      </c>
      <c r="E60" s="285">
        <v>800</v>
      </c>
      <c r="F60" s="169"/>
      <c r="G60" s="44">
        <v>0.08</v>
      </c>
      <c r="H60" s="15">
        <f t="shared" ref="H60" si="32">F60*G60+F60</f>
        <v>0</v>
      </c>
      <c r="I60" s="14">
        <f t="shared" ref="I60" si="33">E60*F60</f>
        <v>0</v>
      </c>
      <c r="J60" s="15">
        <f t="shared" ref="J60" si="34">K60-I60</f>
        <v>0</v>
      </c>
      <c r="K60" s="213">
        <f t="shared" ref="K60" si="35">E60*H60</f>
        <v>0</v>
      </c>
      <c r="L60" s="236" t="s">
        <v>65</v>
      </c>
      <c r="M60" s="41" t="s">
        <v>24</v>
      </c>
    </row>
    <row r="61" spans="1:13" s="10" customFormat="1" x14ac:dyDescent="0.2">
      <c r="A61" s="5"/>
      <c r="B61" s="198"/>
      <c r="C61" s="19"/>
      <c r="D61" s="65"/>
      <c r="E61" s="283"/>
      <c r="F61" s="181" t="s">
        <v>10</v>
      </c>
      <c r="G61" s="52"/>
      <c r="H61" s="52"/>
      <c r="I61" s="21">
        <f>SUM(I60:I60)</f>
        <v>0</v>
      </c>
      <c r="J61" s="22">
        <f>SUM(J60:J60)</f>
        <v>0</v>
      </c>
      <c r="K61" s="216">
        <f>SUM(K60:K60)</f>
        <v>0</v>
      </c>
      <c r="L61" s="249"/>
      <c r="M61" s="16"/>
    </row>
    <row r="62" spans="1:13" s="25" customFormat="1" x14ac:dyDescent="0.2">
      <c r="A62" s="73"/>
      <c r="B62" s="204"/>
      <c r="C62" s="124"/>
      <c r="D62" s="273"/>
      <c r="E62" s="294"/>
      <c r="F62" s="180"/>
      <c r="G62" s="125"/>
      <c r="H62" s="152"/>
      <c r="I62" s="7"/>
      <c r="J62" s="8"/>
      <c r="K62" s="215"/>
      <c r="L62" s="241"/>
      <c r="M62" s="53"/>
    </row>
    <row r="63" spans="1:13" x14ac:dyDescent="0.2">
      <c r="B63" s="203" t="s">
        <v>67</v>
      </c>
      <c r="C63" s="148"/>
    </row>
    <row r="64" spans="1:13" ht="36" x14ac:dyDescent="0.2">
      <c r="A64" s="196" t="s">
        <v>0</v>
      </c>
      <c r="B64" s="234" t="s">
        <v>39</v>
      </c>
      <c r="C64" s="237" t="s">
        <v>1</v>
      </c>
      <c r="D64" s="196" t="s">
        <v>2</v>
      </c>
      <c r="E64" s="284" t="s">
        <v>3</v>
      </c>
      <c r="F64" s="211" t="s">
        <v>41</v>
      </c>
      <c r="G64" s="238" t="s">
        <v>4</v>
      </c>
      <c r="H64" s="211" t="s">
        <v>40</v>
      </c>
      <c r="I64" s="239" t="s">
        <v>5</v>
      </c>
      <c r="J64" s="211" t="s">
        <v>6</v>
      </c>
      <c r="K64" s="230" t="s">
        <v>7</v>
      </c>
      <c r="L64" s="242" t="s">
        <v>23</v>
      </c>
      <c r="M64" s="235" t="s">
        <v>8</v>
      </c>
    </row>
    <row r="65" spans="1:13" ht="48" x14ac:dyDescent="0.2">
      <c r="A65" s="54">
        <v>1</v>
      </c>
      <c r="B65" s="357" t="s">
        <v>68</v>
      </c>
      <c r="C65" s="23"/>
      <c r="D65" s="91" t="s">
        <v>9</v>
      </c>
      <c r="E65" s="295">
        <v>1000</v>
      </c>
      <c r="F65" s="171"/>
      <c r="G65" s="44">
        <v>0.08</v>
      </c>
      <c r="H65" s="15">
        <f t="shared" ref="H65" si="36">F65*G65+F65</f>
        <v>0</v>
      </c>
      <c r="I65" s="14">
        <f t="shared" ref="I65" si="37">E65*F65</f>
        <v>0</v>
      </c>
      <c r="J65" s="15">
        <f t="shared" ref="J65" si="38">K65-I65</f>
        <v>0</v>
      </c>
      <c r="K65" s="213">
        <f t="shared" ref="K65" si="39">E65*H65</f>
        <v>0</v>
      </c>
      <c r="L65" s="247" t="s">
        <v>69</v>
      </c>
      <c r="M65" s="41" t="s">
        <v>24</v>
      </c>
    </row>
    <row r="66" spans="1:13" ht="36" x14ac:dyDescent="0.2">
      <c r="A66" s="54">
        <v>2</v>
      </c>
      <c r="B66" s="357" t="s">
        <v>70</v>
      </c>
      <c r="C66" s="23"/>
      <c r="D66" s="91" t="s">
        <v>9</v>
      </c>
      <c r="E66" s="295">
        <v>11000</v>
      </c>
      <c r="F66" s="171"/>
      <c r="G66" s="44">
        <v>0.08</v>
      </c>
      <c r="H66" s="15">
        <f t="shared" ref="H66:H75" si="40">F66*G66+F66</f>
        <v>0</v>
      </c>
      <c r="I66" s="14">
        <f t="shared" ref="I66:I75" si="41">E66*F66</f>
        <v>0</v>
      </c>
      <c r="J66" s="15">
        <f t="shared" ref="J66:J75" si="42">K66-I66</f>
        <v>0</v>
      </c>
      <c r="K66" s="213">
        <f t="shared" ref="K66:K75" si="43">E66*H66</f>
        <v>0</v>
      </c>
      <c r="L66" s="247" t="s">
        <v>71</v>
      </c>
      <c r="M66" s="41" t="s">
        <v>24</v>
      </c>
    </row>
    <row r="67" spans="1:13" ht="24" x14ac:dyDescent="0.2">
      <c r="A67" s="54">
        <v>3</v>
      </c>
      <c r="B67" s="357" t="s">
        <v>72</v>
      </c>
      <c r="C67" s="23"/>
      <c r="D67" s="91" t="s">
        <v>12</v>
      </c>
      <c r="E67" s="295">
        <v>1500</v>
      </c>
      <c r="F67" s="171"/>
      <c r="G67" s="44">
        <v>0.08</v>
      </c>
      <c r="H67" s="15">
        <f t="shared" si="40"/>
        <v>0</v>
      </c>
      <c r="I67" s="14">
        <f t="shared" si="41"/>
        <v>0</v>
      </c>
      <c r="J67" s="15">
        <f t="shared" si="42"/>
        <v>0</v>
      </c>
      <c r="K67" s="213">
        <f t="shared" si="43"/>
        <v>0</v>
      </c>
      <c r="L67" s="247"/>
      <c r="M67" s="41" t="s">
        <v>24</v>
      </c>
    </row>
    <row r="68" spans="1:13" x14ac:dyDescent="0.2">
      <c r="A68" s="54">
        <v>4</v>
      </c>
      <c r="B68" s="357" t="s">
        <v>73</v>
      </c>
      <c r="C68" s="23"/>
      <c r="D68" s="91" t="s">
        <v>9</v>
      </c>
      <c r="E68" s="295">
        <v>400</v>
      </c>
      <c r="F68" s="171"/>
      <c r="G68" s="44">
        <v>0.08</v>
      </c>
      <c r="H68" s="15">
        <f t="shared" si="40"/>
        <v>0</v>
      </c>
      <c r="I68" s="14">
        <f t="shared" si="41"/>
        <v>0</v>
      </c>
      <c r="J68" s="15">
        <f t="shared" si="42"/>
        <v>0</v>
      </c>
      <c r="K68" s="213">
        <f t="shared" si="43"/>
        <v>0</v>
      </c>
      <c r="L68" s="247"/>
      <c r="M68" s="41" t="s">
        <v>24</v>
      </c>
    </row>
    <row r="69" spans="1:13" ht="72" x14ac:dyDescent="0.2">
      <c r="A69" s="54">
        <v>5</v>
      </c>
      <c r="B69" s="357" t="s">
        <v>74</v>
      </c>
      <c r="C69" s="23"/>
      <c r="D69" s="91" t="s">
        <v>9</v>
      </c>
      <c r="E69" s="295">
        <v>500</v>
      </c>
      <c r="F69" s="171"/>
      <c r="G69" s="44">
        <v>0.08</v>
      </c>
      <c r="H69" s="15">
        <f t="shared" si="40"/>
        <v>0</v>
      </c>
      <c r="I69" s="14">
        <f t="shared" si="41"/>
        <v>0</v>
      </c>
      <c r="J69" s="15">
        <f t="shared" si="42"/>
        <v>0</v>
      </c>
      <c r="K69" s="213">
        <f t="shared" si="43"/>
        <v>0</v>
      </c>
      <c r="L69" s="247" t="s">
        <v>75</v>
      </c>
      <c r="M69" s="41" t="s">
        <v>24</v>
      </c>
    </row>
    <row r="70" spans="1:13" ht="72" x14ac:dyDescent="0.2">
      <c r="A70" s="54">
        <v>6</v>
      </c>
      <c r="B70" s="357" t="s">
        <v>76</v>
      </c>
      <c r="C70" s="23"/>
      <c r="D70" s="91" t="s">
        <v>9</v>
      </c>
      <c r="E70" s="295">
        <v>500</v>
      </c>
      <c r="F70" s="171"/>
      <c r="G70" s="44">
        <v>0.08</v>
      </c>
      <c r="H70" s="15">
        <f t="shared" si="40"/>
        <v>0</v>
      </c>
      <c r="I70" s="14">
        <f t="shared" si="41"/>
        <v>0</v>
      </c>
      <c r="J70" s="15">
        <f t="shared" si="42"/>
        <v>0</v>
      </c>
      <c r="K70" s="213">
        <f t="shared" si="43"/>
        <v>0</v>
      </c>
      <c r="L70" s="247" t="s">
        <v>75</v>
      </c>
      <c r="M70" s="41" t="s">
        <v>24</v>
      </c>
    </row>
    <row r="71" spans="1:13" ht="72" x14ac:dyDescent="0.2">
      <c r="A71" s="54">
        <v>7</v>
      </c>
      <c r="B71" s="357" t="s">
        <v>77</v>
      </c>
      <c r="C71" s="23"/>
      <c r="D71" s="91" t="s">
        <v>9</v>
      </c>
      <c r="E71" s="295">
        <v>600</v>
      </c>
      <c r="F71" s="171"/>
      <c r="G71" s="44">
        <v>0.08</v>
      </c>
      <c r="H71" s="15">
        <f t="shared" si="40"/>
        <v>0</v>
      </c>
      <c r="I71" s="14">
        <f t="shared" si="41"/>
        <v>0</v>
      </c>
      <c r="J71" s="15">
        <f t="shared" si="42"/>
        <v>0</v>
      </c>
      <c r="K71" s="213">
        <f t="shared" si="43"/>
        <v>0</v>
      </c>
      <c r="L71" s="247" t="s">
        <v>75</v>
      </c>
      <c r="M71" s="41" t="s">
        <v>24</v>
      </c>
    </row>
    <row r="72" spans="1:13" ht="72" x14ac:dyDescent="0.2">
      <c r="A72" s="54">
        <v>8</v>
      </c>
      <c r="B72" s="357" t="s">
        <v>78</v>
      </c>
      <c r="C72" s="23"/>
      <c r="D72" s="91" t="s">
        <v>9</v>
      </c>
      <c r="E72" s="295">
        <v>600</v>
      </c>
      <c r="F72" s="171"/>
      <c r="G72" s="44">
        <v>0.08</v>
      </c>
      <c r="H72" s="15">
        <f t="shared" si="40"/>
        <v>0</v>
      </c>
      <c r="I72" s="14">
        <f t="shared" si="41"/>
        <v>0</v>
      </c>
      <c r="J72" s="15">
        <f t="shared" si="42"/>
        <v>0</v>
      </c>
      <c r="K72" s="213">
        <f t="shared" si="43"/>
        <v>0</v>
      </c>
      <c r="L72" s="247" t="s">
        <v>75</v>
      </c>
      <c r="M72" s="41" t="s">
        <v>24</v>
      </c>
    </row>
    <row r="73" spans="1:13" ht="48" x14ac:dyDescent="0.2">
      <c r="A73" s="54">
        <v>9</v>
      </c>
      <c r="B73" s="357" t="s">
        <v>79</v>
      </c>
      <c r="C73" s="23"/>
      <c r="D73" s="91" t="s">
        <v>9</v>
      </c>
      <c r="E73" s="295">
        <v>600</v>
      </c>
      <c r="F73" s="171"/>
      <c r="G73" s="44">
        <v>0.08</v>
      </c>
      <c r="H73" s="15">
        <f t="shared" si="40"/>
        <v>0</v>
      </c>
      <c r="I73" s="14">
        <f t="shared" si="41"/>
        <v>0</v>
      </c>
      <c r="J73" s="15">
        <f t="shared" si="42"/>
        <v>0</v>
      </c>
      <c r="K73" s="213">
        <f t="shared" si="43"/>
        <v>0</v>
      </c>
      <c r="L73" s="247"/>
      <c r="M73" s="41" t="s">
        <v>24</v>
      </c>
    </row>
    <row r="74" spans="1:13" ht="72" x14ac:dyDescent="0.2">
      <c r="A74" s="54">
        <v>10</v>
      </c>
      <c r="B74" s="92" t="s">
        <v>80</v>
      </c>
      <c r="C74" s="23"/>
      <c r="D74" s="265" t="s">
        <v>9</v>
      </c>
      <c r="E74" s="296">
        <v>400</v>
      </c>
      <c r="F74" s="260"/>
      <c r="G74" s="44">
        <v>0.08</v>
      </c>
      <c r="H74" s="15">
        <f t="shared" si="40"/>
        <v>0</v>
      </c>
      <c r="I74" s="14">
        <f t="shared" si="41"/>
        <v>0</v>
      </c>
      <c r="J74" s="15">
        <f t="shared" si="42"/>
        <v>0</v>
      </c>
      <c r="K74" s="213">
        <f t="shared" si="43"/>
        <v>0</v>
      </c>
      <c r="L74" s="247" t="s">
        <v>75</v>
      </c>
      <c r="M74" s="41" t="s">
        <v>24</v>
      </c>
    </row>
    <row r="75" spans="1:13" ht="90" customHeight="1" x14ac:dyDescent="0.2">
      <c r="A75" s="54">
        <v>11</v>
      </c>
      <c r="B75" s="92" t="s">
        <v>81</v>
      </c>
      <c r="C75" s="23"/>
      <c r="D75" s="91" t="s">
        <v>9</v>
      </c>
      <c r="E75" s="295">
        <v>600</v>
      </c>
      <c r="F75" s="176"/>
      <c r="G75" s="44">
        <v>0.08</v>
      </c>
      <c r="H75" s="15">
        <f t="shared" si="40"/>
        <v>0</v>
      </c>
      <c r="I75" s="14">
        <f t="shared" si="41"/>
        <v>0</v>
      </c>
      <c r="J75" s="15">
        <f t="shared" si="42"/>
        <v>0</v>
      </c>
      <c r="K75" s="213">
        <f t="shared" si="43"/>
        <v>0</v>
      </c>
      <c r="L75" s="247" t="s">
        <v>75</v>
      </c>
      <c r="M75" s="41" t="s">
        <v>24</v>
      </c>
    </row>
    <row r="76" spans="1:13" x14ac:dyDescent="0.2">
      <c r="A76" s="55"/>
      <c r="B76" s="205"/>
      <c r="C76" s="55"/>
      <c r="D76" s="274"/>
      <c r="E76" s="297"/>
      <c r="F76" s="181" t="s">
        <v>10</v>
      </c>
      <c r="G76" s="56"/>
      <c r="H76" s="63"/>
      <c r="I76" s="57">
        <f>SUM(I65:I75)</f>
        <v>0</v>
      </c>
      <c r="J76" s="57">
        <f>SUM(J65:J75)</f>
        <v>0</v>
      </c>
      <c r="K76" s="220">
        <f>SUM(K65:K75)</f>
        <v>0</v>
      </c>
      <c r="L76" s="250"/>
      <c r="M76" s="31"/>
    </row>
    <row r="77" spans="1:13" s="49" customFormat="1" x14ac:dyDescent="0.2">
      <c r="A77" s="123"/>
      <c r="B77" s="105"/>
      <c r="C77" s="123"/>
      <c r="D77" s="275"/>
      <c r="E77" s="298"/>
      <c r="F77" s="182"/>
      <c r="G77" s="123"/>
      <c r="H77" s="127"/>
      <c r="I77" s="58"/>
      <c r="J77" s="58"/>
      <c r="K77" s="221"/>
      <c r="L77" s="251"/>
      <c r="M77" s="31"/>
    </row>
    <row r="78" spans="1:13" x14ac:dyDescent="0.2">
      <c r="A78" s="59"/>
      <c r="B78" s="203" t="s">
        <v>82</v>
      </c>
      <c r="C78" s="149"/>
      <c r="D78" s="276"/>
      <c r="E78" s="299"/>
      <c r="F78" s="183"/>
      <c r="G78" s="60"/>
      <c r="H78" s="61"/>
      <c r="I78" s="61"/>
      <c r="J78" s="61"/>
      <c r="K78" s="222"/>
      <c r="L78" s="251"/>
    </row>
    <row r="79" spans="1:13" ht="36" x14ac:dyDescent="0.2">
      <c r="A79" s="196" t="s">
        <v>0</v>
      </c>
      <c r="B79" s="234" t="s">
        <v>39</v>
      </c>
      <c r="C79" s="237" t="s">
        <v>1</v>
      </c>
      <c r="D79" s="196" t="s">
        <v>2</v>
      </c>
      <c r="E79" s="284" t="s">
        <v>3</v>
      </c>
      <c r="F79" s="211" t="s">
        <v>41</v>
      </c>
      <c r="G79" s="238" t="s">
        <v>4</v>
      </c>
      <c r="H79" s="211" t="s">
        <v>40</v>
      </c>
      <c r="I79" s="239" t="s">
        <v>5</v>
      </c>
      <c r="J79" s="211" t="s">
        <v>6</v>
      </c>
      <c r="K79" s="230" t="s">
        <v>7</v>
      </c>
      <c r="L79" s="242" t="s">
        <v>23</v>
      </c>
      <c r="M79" s="235" t="s">
        <v>8</v>
      </c>
    </row>
    <row r="80" spans="1:13" ht="60" x14ac:dyDescent="0.2">
      <c r="A80" s="103">
        <v>1</v>
      </c>
      <c r="B80" s="86" t="s">
        <v>83</v>
      </c>
      <c r="C80" s="261"/>
      <c r="D80" s="266" t="s">
        <v>9</v>
      </c>
      <c r="E80" s="300">
        <v>1600</v>
      </c>
      <c r="F80" s="175"/>
      <c r="G80" s="44">
        <v>0.08</v>
      </c>
      <c r="H80" s="15">
        <f t="shared" ref="H80:H81" si="44">F80*G80+F80</f>
        <v>0</v>
      </c>
      <c r="I80" s="14">
        <f t="shared" ref="I80:I81" si="45">E80*F80</f>
        <v>0</v>
      </c>
      <c r="J80" s="15">
        <f t="shared" ref="J80:J81" si="46">K80-I80</f>
        <v>0</v>
      </c>
      <c r="K80" s="213">
        <f t="shared" ref="K80:K81" si="47">E80*H80</f>
        <v>0</v>
      </c>
      <c r="L80" s="236" t="s">
        <v>84</v>
      </c>
      <c r="M80" s="41" t="s">
        <v>24</v>
      </c>
    </row>
    <row r="81" spans="1:13" ht="60" x14ac:dyDescent="0.2">
      <c r="A81" s="103">
        <v>2</v>
      </c>
      <c r="B81" s="48" t="s">
        <v>85</v>
      </c>
      <c r="C81" s="262"/>
      <c r="D81" s="267" t="s">
        <v>9</v>
      </c>
      <c r="E81" s="301">
        <v>1000</v>
      </c>
      <c r="F81" s="177"/>
      <c r="G81" s="44">
        <v>0.08</v>
      </c>
      <c r="H81" s="15">
        <f t="shared" si="44"/>
        <v>0</v>
      </c>
      <c r="I81" s="14">
        <f t="shared" si="45"/>
        <v>0</v>
      </c>
      <c r="J81" s="15">
        <f t="shared" si="46"/>
        <v>0</v>
      </c>
      <c r="K81" s="213">
        <f t="shared" si="47"/>
        <v>0</v>
      </c>
      <c r="L81" s="236" t="s">
        <v>86</v>
      </c>
      <c r="M81" s="41" t="s">
        <v>24</v>
      </c>
    </row>
    <row r="82" spans="1:13" x14ac:dyDescent="0.2">
      <c r="A82" s="49"/>
      <c r="B82" s="95"/>
      <c r="C82" s="49"/>
      <c r="D82" s="268"/>
      <c r="E82" s="302"/>
      <c r="F82" s="185" t="s">
        <v>10</v>
      </c>
      <c r="G82" s="113"/>
      <c r="H82" s="153"/>
      <c r="I82" s="35">
        <f>SUM(I80:I81)</f>
        <v>0</v>
      </c>
      <c r="J82" s="36">
        <f>SUM(J80:J81)</f>
        <v>0</v>
      </c>
      <c r="K82" s="216">
        <f>SUM(K80:K81)</f>
        <v>0</v>
      </c>
      <c r="L82" s="252"/>
      <c r="M82" s="112"/>
    </row>
    <row r="83" spans="1:13" x14ac:dyDescent="0.2">
      <c r="A83" s="123"/>
      <c r="B83" s="140"/>
      <c r="C83" s="123"/>
      <c r="D83" s="269"/>
      <c r="E83" s="303"/>
      <c r="F83" s="184"/>
      <c r="G83" s="128"/>
      <c r="H83" s="154"/>
      <c r="I83" s="110"/>
      <c r="J83" s="102"/>
      <c r="K83" s="223"/>
      <c r="L83" s="243"/>
      <c r="M83" s="31"/>
    </row>
    <row r="84" spans="1:13" x14ac:dyDescent="0.2">
      <c r="A84" s="49"/>
      <c r="B84" s="203" t="s">
        <v>87</v>
      </c>
      <c r="C84" s="150"/>
      <c r="D84" s="276"/>
      <c r="E84" s="299"/>
      <c r="F84" s="183"/>
      <c r="G84" s="60"/>
      <c r="H84" s="61"/>
      <c r="I84" s="61"/>
      <c r="J84" s="61"/>
      <c r="K84" s="222"/>
      <c r="L84" s="251"/>
    </row>
    <row r="85" spans="1:13" ht="36" x14ac:dyDescent="0.2">
      <c r="A85" s="196" t="s">
        <v>0</v>
      </c>
      <c r="B85" s="234" t="s">
        <v>39</v>
      </c>
      <c r="C85" s="237" t="s">
        <v>1</v>
      </c>
      <c r="D85" s="196" t="s">
        <v>2</v>
      </c>
      <c r="E85" s="284" t="s">
        <v>3</v>
      </c>
      <c r="F85" s="211" t="s">
        <v>41</v>
      </c>
      <c r="G85" s="238" t="s">
        <v>4</v>
      </c>
      <c r="H85" s="211" t="s">
        <v>40</v>
      </c>
      <c r="I85" s="239" t="s">
        <v>5</v>
      </c>
      <c r="J85" s="211" t="s">
        <v>6</v>
      </c>
      <c r="K85" s="230" t="s">
        <v>7</v>
      </c>
      <c r="L85" s="242" t="s">
        <v>23</v>
      </c>
      <c r="M85" s="235" t="s">
        <v>8</v>
      </c>
    </row>
    <row r="86" spans="1:13" ht="48" x14ac:dyDescent="0.2">
      <c r="A86" s="62">
        <v>1</v>
      </c>
      <c r="B86" s="48" t="s">
        <v>88</v>
      </c>
      <c r="C86" s="62"/>
      <c r="D86" s="267" t="s">
        <v>9</v>
      </c>
      <c r="E86" s="301">
        <v>10000</v>
      </c>
      <c r="F86" s="177"/>
      <c r="G86" s="44">
        <v>0.08</v>
      </c>
      <c r="H86" s="15">
        <f t="shared" ref="H86" si="48">F86*G86+F86</f>
        <v>0</v>
      </c>
      <c r="I86" s="14">
        <f t="shared" ref="I86" si="49">E86*F86</f>
        <v>0</v>
      </c>
      <c r="J86" s="15">
        <f t="shared" ref="J86" si="50">K86-I86</f>
        <v>0</v>
      </c>
      <c r="K86" s="213">
        <f t="shared" ref="K86" si="51">E86*H86</f>
        <v>0</v>
      </c>
      <c r="L86" s="236" t="s">
        <v>89</v>
      </c>
      <c r="M86" s="41" t="s">
        <v>24</v>
      </c>
    </row>
    <row r="87" spans="1:13" ht="60" x14ac:dyDescent="0.2">
      <c r="A87" s="62">
        <v>2</v>
      </c>
      <c r="B87" s="48" t="s">
        <v>90</v>
      </c>
      <c r="C87" s="62"/>
      <c r="D87" s="267" t="s">
        <v>9</v>
      </c>
      <c r="E87" s="301">
        <v>6000</v>
      </c>
      <c r="F87" s="177"/>
      <c r="G87" s="44">
        <v>0.08</v>
      </c>
      <c r="H87" s="15">
        <f t="shared" ref="H87:H91" si="52">F87*G87+F87</f>
        <v>0</v>
      </c>
      <c r="I87" s="14">
        <f t="shared" ref="I87:I91" si="53">E87*F87</f>
        <v>0</v>
      </c>
      <c r="J87" s="15">
        <f t="shared" ref="J87:J91" si="54">K87-I87</f>
        <v>0</v>
      </c>
      <c r="K87" s="213">
        <f t="shared" ref="K87:K91" si="55">E87*H87</f>
        <v>0</v>
      </c>
      <c r="L87" s="359" t="s">
        <v>89</v>
      </c>
      <c r="M87" s="41" t="s">
        <v>24</v>
      </c>
    </row>
    <row r="88" spans="1:13" ht="24" x14ac:dyDescent="0.2">
      <c r="A88" s="62">
        <v>3</v>
      </c>
      <c r="B88" s="48" t="s">
        <v>91</v>
      </c>
      <c r="C88" s="62"/>
      <c r="D88" s="356" t="s">
        <v>97</v>
      </c>
      <c r="E88" s="301">
        <v>10</v>
      </c>
      <c r="F88" s="177"/>
      <c r="G88" s="44">
        <v>0.08</v>
      </c>
      <c r="H88" s="15">
        <f t="shared" si="52"/>
        <v>0</v>
      </c>
      <c r="I88" s="14">
        <f t="shared" si="53"/>
        <v>0</v>
      </c>
      <c r="J88" s="15">
        <f t="shared" si="54"/>
        <v>0</v>
      </c>
      <c r="K88" s="213">
        <f t="shared" si="55"/>
        <v>0</v>
      </c>
      <c r="L88" s="236"/>
      <c r="M88" s="41" t="s">
        <v>24</v>
      </c>
    </row>
    <row r="89" spans="1:13" ht="60" x14ac:dyDescent="0.2">
      <c r="A89" s="62">
        <v>4</v>
      </c>
      <c r="B89" s="48" t="s">
        <v>92</v>
      </c>
      <c r="C89" s="62"/>
      <c r="D89" s="267" t="s">
        <v>42</v>
      </c>
      <c r="E89" s="301">
        <v>650</v>
      </c>
      <c r="F89" s="177"/>
      <c r="G89" s="44">
        <v>0.08</v>
      </c>
      <c r="H89" s="15">
        <f t="shared" si="52"/>
        <v>0</v>
      </c>
      <c r="I89" s="14">
        <f t="shared" si="53"/>
        <v>0</v>
      </c>
      <c r="J89" s="15">
        <f t="shared" si="54"/>
        <v>0</v>
      </c>
      <c r="K89" s="213">
        <f t="shared" si="55"/>
        <v>0</v>
      </c>
      <c r="L89" s="236" t="s">
        <v>93</v>
      </c>
      <c r="M89" s="41" t="s">
        <v>24</v>
      </c>
    </row>
    <row r="90" spans="1:13" ht="72" x14ac:dyDescent="0.2">
      <c r="A90" s="62">
        <v>5</v>
      </c>
      <c r="B90" s="48" t="s">
        <v>94</v>
      </c>
      <c r="C90" s="62"/>
      <c r="D90" s="267" t="s">
        <v>9</v>
      </c>
      <c r="E90" s="301">
        <v>1000</v>
      </c>
      <c r="F90" s="177"/>
      <c r="G90" s="44">
        <v>0.08</v>
      </c>
      <c r="H90" s="15">
        <f t="shared" si="52"/>
        <v>0</v>
      </c>
      <c r="I90" s="14">
        <f t="shared" si="53"/>
        <v>0</v>
      </c>
      <c r="J90" s="15">
        <f t="shared" si="54"/>
        <v>0</v>
      </c>
      <c r="K90" s="213">
        <f t="shared" si="55"/>
        <v>0</v>
      </c>
      <c r="L90" s="236" t="s">
        <v>95</v>
      </c>
      <c r="M90" s="41" t="s">
        <v>24</v>
      </c>
    </row>
    <row r="91" spans="1:13" ht="36" x14ac:dyDescent="0.2">
      <c r="A91" s="62">
        <v>6</v>
      </c>
      <c r="B91" s="48" t="s">
        <v>96</v>
      </c>
      <c r="C91" s="62"/>
      <c r="D91" s="267" t="s">
        <v>9</v>
      </c>
      <c r="E91" s="301">
        <v>1000</v>
      </c>
      <c r="F91" s="177"/>
      <c r="G91" s="44">
        <v>0.08</v>
      </c>
      <c r="H91" s="15">
        <f t="shared" si="52"/>
        <v>0</v>
      </c>
      <c r="I91" s="14">
        <f t="shared" si="53"/>
        <v>0</v>
      </c>
      <c r="J91" s="15">
        <f t="shared" si="54"/>
        <v>0</v>
      </c>
      <c r="K91" s="213">
        <f t="shared" si="55"/>
        <v>0</v>
      </c>
      <c r="L91" s="236" t="s">
        <v>89</v>
      </c>
      <c r="M91" s="41" t="s">
        <v>24</v>
      </c>
    </row>
    <row r="92" spans="1:13" x14ac:dyDescent="0.2">
      <c r="A92" s="49"/>
      <c r="B92" s="95"/>
      <c r="C92" s="49"/>
      <c r="D92" s="268"/>
      <c r="E92" s="302"/>
      <c r="F92" s="185" t="s">
        <v>10</v>
      </c>
      <c r="G92" s="113"/>
      <c r="H92" s="153"/>
      <c r="I92" s="35">
        <f>SUM(I86:I91)</f>
        <v>0</v>
      </c>
      <c r="J92" s="36">
        <f>SUM(J86:J91)</f>
        <v>0</v>
      </c>
      <c r="K92" s="216">
        <f>SUM(K86:K91)</f>
        <v>0</v>
      </c>
      <c r="L92" s="243"/>
      <c r="M92" s="31"/>
    </row>
    <row r="93" spans="1:13" x14ac:dyDescent="0.2">
      <c r="A93" s="123"/>
      <c r="B93" s="140"/>
      <c r="C93" s="123"/>
      <c r="D93" s="275"/>
      <c r="E93" s="298"/>
      <c r="F93" s="182"/>
      <c r="G93" s="123"/>
      <c r="H93" s="127"/>
      <c r="I93" s="58"/>
      <c r="J93" s="58"/>
      <c r="K93" s="221"/>
      <c r="L93" s="251"/>
    </row>
    <row r="94" spans="1:13" x14ac:dyDescent="0.2">
      <c r="A94" s="49"/>
      <c r="B94" s="203" t="s">
        <v>98</v>
      </c>
      <c r="C94" s="150"/>
      <c r="D94" s="276"/>
      <c r="E94" s="299"/>
      <c r="F94" s="183"/>
      <c r="G94" s="60"/>
      <c r="H94" s="61"/>
      <c r="I94" s="61"/>
      <c r="J94" s="61"/>
      <c r="K94" s="222"/>
      <c r="L94" s="251"/>
    </row>
    <row r="95" spans="1:13" ht="36" x14ac:dyDescent="0.2">
      <c r="A95" s="196" t="s">
        <v>0</v>
      </c>
      <c r="B95" s="234" t="s">
        <v>39</v>
      </c>
      <c r="C95" s="237" t="s">
        <v>1</v>
      </c>
      <c r="D95" s="196" t="s">
        <v>2</v>
      </c>
      <c r="E95" s="284" t="s">
        <v>3</v>
      </c>
      <c r="F95" s="211" t="s">
        <v>41</v>
      </c>
      <c r="G95" s="238" t="s">
        <v>4</v>
      </c>
      <c r="H95" s="211" t="s">
        <v>40</v>
      </c>
      <c r="I95" s="239" t="s">
        <v>5</v>
      </c>
      <c r="J95" s="211" t="s">
        <v>6</v>
      </c>
      <c r="K95" s="230" t="s">
        <v>7</v>
      </c>
      <c r="L95" s="242" t="s">
        <v>23</v>
      </c>
      <c r="M95" s="235" t="s">
        <v>8</v>
      </c>
    </row>
    <row r="96" spans="1:13" ht="24" x14ac:dyDescent="0.2">
      <c r="A96" s="280">
        <v>1</v>
      </c>
      <c r="B96" s="96" t="s">
        <v>182</v>
      </c>
      <c r="C96" s="324"/>
      <c r="D96" s="270" t="s">
        <v>9</v>
      </c>
      <c r="E96" s="304">
        <v>300</v>
      </c>
      <c r="F96" s="325"/>
      <c r="G96" s="44">
        <v>0.08</v>
      </c>
      <c r="H96" s="166">
        <f t="shared" ref="H96:H97" si="56">F96*G96+F96</f>
        <v>0</v>
      </c>
      <c r="I96" s="167">
        <f t="shared" ref="I96:I97" si="57">E96*F96</f>
        <v>0</v>
      </c>
      <c r="J96" s="166">
        <f t="shared" ref="J96:J97" si="58">K96-I96</f>
        <v>0</v>
      </c>
      <c r="K96" s="229">
        <f t="shared" ref="K96:K97" si="59">E96*H96</f>
        <v>0</v>
      </c>
      <c r="L96" s="248" t="s">
        <v>100</v>
      </c>
      <c r="M96" s="279" t="s">
        <v>99</v>
      </c>
    </row>
    <row r="97" spans="1:13" ht="24" x14ac:dyDescent="0.2">
      <c r="A97" s="54">
        <v>2</v>
      </c>
      <c r="B97" s="92" t="s">
        <v>183</v>
      </c>
      <c r="C97" s="326"/>
      <c r="D97" s="267" t="s">
        <v>9</v>
      </c>
      <c r="E97" s="301">
        <v>1000</v>
      </c>
      <c r="F97" s="323"/>
      <c r="G97" s="44">
        <v>0.08</v>
      </c>
      <c r="H97" s="15">
        <f t="shared" si="56"/>
        <v>0</v>
      </c>
      <c r="I97" s="14">
        <f t="shared" si="57"/>
        <v>0</v>
      </c>
      <c r="J97" s="15">
        <f t="shared" si="58"/>
        <v>0</v>
      </c>
      <c r="K97" s="213">
        <f t="shared" si="59"/>
        <v>0</v>
      </c>
      <c r="L97" s="236" t="s">
        <v>101</v>
      </c>
      <c r="M97" s="168" t="s">
        <v>99</v>
      </c>
    </row>
    <row r="98" spans="1:13" x14ac:dyDescent="0.2">
      <c r="A98" s="47"/>
      <c r="B98" s="47"/>
      <c r="C98" s="47"/>
      <c r="D98" s="111"/>
      <c r="E98" s="305"/>
      <c r="F98" s="281" t="s">
        <v>10</v>
      </c>
      <c r="G98" s="315"/>
      <c r="H98" s="160"/>
      <c r="I98" s="26">
        <f>SUM(I96:I97)</f>
        <v>0</v>
      </c>
      <c r="J98" s="27">
        <f>SUM(J96:J97)</f>
        <v>0</v>
      </c>
      <c r="K98" s="217">
        <f>SUM(K96:K97)</f>
        <v>0</v>
      </c>
      <c r="L98" s="245"/>
      <c r="M98" s="95"/>
    </row>
    <row r="99" spans="1:13" s="49" customFormat="1" x14ac:dyDescent="0.2">
      <c r="A99" s="123"/>
      <c r="B99" s="140"/>
      <c r="C99" s="123"/>
      <c r="D99" s="275"/>
      <c r="E99" s="298"/>
      <c r="F99" s="186"/>
      <c r="G99" s="126"/>
      <c r="H99" s="129"/>
      <c r="I99" s="63"/>
      <c r="J99" s="63"/>
      <c r="K99" s="224"/>
      <c r="L99" s="251"/>
      <c r="M99" s="31"/>
    </row>
    <row r="100" spans="1:13" s="49" customFormat="1" x14ac:dyDescent="0.2">
      <c r="A100" s="123"/>
      <c r="B100" s="140"/>
      <c r="C100" s="123"/>
      <c r="D100" s="275"/>
      <c r="E100" s="298"/>
      <c r="F100" s="182"/>
      <c r="G100" s="123"/>
      <c r="H100" s="127"/>
      <c r="I100" s="58"/>
      <c r="J100" s="58"/>
      <c r="K100" s="221"/>
      <c r="L100" s="251"/>
      <c r="M100" s="31"/>
    </row>
    <row r="101" spans="1:13" s="49" customFormat="1" x14ac:dyDescent="0.2">
      <c r="B101" s="203" t="s">
        <v>104</v>
      </c>
      <c r="C101" s="150"/>
      <c r="D101" s="276"/>
      <c r="E101" s="299"/>
      <c r="F101" s="183"/>
      <c r="G101" s="60"/>
      <c r="H101" s="61"/>
      <c r="I101" s="61"/>
      <c r="J101" s="61"/>
      <c r="K101" s="222"/>
      <c r="L101" s="251"/>
      <c r="M101" s="3"/>
    </row>
    <row r="102" spans="1:13" s="49" customFormat="1" ht="36" x14ac:dyDescent="0.2">
      <c r="A102" s="196" t="s">
        <v>0</v>
      </c>
      <c r="B102" s="234" t="s">
        <v>39</v>
      </c>
      <c r="C102" s="237" t="s">
        <v>1</v>
      </c>
      <c r="D102" s="196" t="s">
        <v>2</v>
      </c>
      <c r="E102" s="284" t="s">
        <v>3</v>
      </c>
      <c r="F102" s="211" t="s">
        <v>41</v>
      </c>
      <c r="G102" s="238" t="s">
        <v>4</v>
      </c>
      <c r="H102" s="211" t="s">
        <v>40</v>
      </c>
      <c r="I102" s="239" t="s">
        <v>5</v>
      </c>
      <c r="J102" s="211" t="s">
        <v>6</v>
      </c>
      <c r="K102" s="230" t="s">
        <v>7</v>
      </c>
      <c r="L102" s="242" t="s">
        <v>23</v>
      </c>
      <c r="M102" s="235" t="s">
        <v>8</v>
      </c>
    </row>
    <row r="103" spans="1:13" s="49" customFormat="1" ht="24" customHeight="1" x14ac:dyDescent="0.2">
      <c r="A103" s="54">
        <v>1</v>
      </c>
      <c r="B103" s="92" t="s">
        <v>102</v>
      </c>
      <c r="C103" s="54"/>
      <c r="D103" s="267" t="s">
        <v>9</v>
      </c>
      <c r="E103" s="301">
        <v>30000</v>
      </c>
      <c r="F103" s="323"/>
      <c r="G103" s="44">
        <v>0.08</v>
      </c>
      <c r="H103" s="166">
        <f t="shared" ref="H103" si="60">F103*G103+F103</f>
        <v>0</v>
      </c>
      <c r="I103" s="167">
        <f t="shared" ref="I103" si="61">E103*F103</f>
        <v>0</v>
      </c>
      <c r="J103" s="166">
        <f t="shared" ref="J103" si="62">K103-I103</f>
        <v>0</v>
      </c>
      <c r="K103" s="229">
        <f t="shared" ref="K103" si="63">E103*H103</f>
        <v>0</v>
      </c>
      <c r="L103" s="236" t="s">
        <v>103</v>
      </c>
      <c r="M103" s="168" t="s">
        <v>24</v>
      </c>
    </row>
    <row r="104" spans="1:13" s="49" customFormat="1" x14ac:dyDescent="0.2">
      <c r="B104" s="95"/>
      <c r="D104" s="268"/>
      <c r="E104" s="302"/>
      <c r="F104" s="185" t="s">
        <v>10</v>
      </c>
      <c r="G104" s="113"/>
      <c r="H104" s="153"/>
      <c r="I104" s="35">
        <f>SUM(I103:I103)</f>
        <v>0</v>
      </c>
      <c r="J104" s="36">
        <f>SUM(J103:J103)</f>
        <v>0</v>
      </c>
      <c r="K104" s="216">
        <f>SUM(K103:K103)</f>
        <v>0</v>
      </c>
      <c r="L104" s="243"/>
      <c r="M104" s="31"/>
    </row>
    <row r="105" spans="1:13" s="49" customFormat="1" x14ac:dyDescent="0.2">
      <c r="A105" s="123"/>
      <c r="B105" s="140"/>
      <c r="C105" s="123"/>
      <c r="D105" s="275"/>
      <c r="E105" s="298"/>
      <c r="F105" s="182"/>
      <c r="G105" s="123"/>
      <c r="H105" s="127"/>
      <c r="I105" s="58"/>
      <c r="J105" s="58"/>
      <c r="K105" s="221"/>
      <c r="L105" s="251"/>
      <c r="M105" s="31"/>
    </row>
    <row r="106" spans="1:13" x14ac:dyDescent="0.2">
      <c r="A106" s="104"/>
      <c r="B106" s="122"/>
      <c r="C106" s="104"/>
      <c r="D106" s="272"/>
      <c r="E106" s="290"/>
      <c r="F106" s="178"/>
      <c r="G106" s="104"/>
      <c r="H106" s="115"/>
    </row>
    <row r="107" spans="1:13" s="10" customFormat="1" ht="12" x14ac:dyDescent="0.2">
      <c r="A107" s="73"/>
      <c r="B107" s="200"/>
      <c r="C107" s="116"/>
      <c r="D107" s="277"/>
      <c r="E107" s="307"/>
      <c r="F107" s="180"/>
      <c r="G107" s="75"/>
      <c r="H107" s="75"/>
      <c r="I107" s="28"/>
      <c r="J107" s="8"/>
      <c r="K107" s="215"/>
      <c r="L107" s="241"/>
      <c r="M107" s="9"/>
    </row>
    <row r="108" spans="1:13" s="10" customFormat="1" x14ac:dyDescent="0.2">
      <c r="A108" s="49"/>
      <c r="B108" s="203" t="s">
        <v>105</v>
      </c>
      <c r="C108" s="150"/>
      <c r="D108" s="276"/>
      <c r="E108" s="299"/>
      <c r="F108" s="183"/>
      <c r="G108" s="60"/>
      <c r="H108" s="61"/>
      <c r="I108" s="61"/>
      <c r="J108" s="61"/>
      <c r="K108" s="222"/>
      <c r="L108" s="251"/>
      <c r="M108" s="3"/>
    </row>
    <row r="109" spans="1:13" s="25" customFormat="1" ht="36" x14ac:dyDescent="0.2">
      <c r="A109" s="196" t="s">
        <v>0</v>
      </c>
      <c r="B109" s="234" t="s">
        <v>39</v>
      </c>
      <c r="C109" s="237" t="s">
        <v>1</v>
      </c>
      <c r="D109" s="196" t="s">
        <v>2</v>
      </c>
      <c r="E109" s="284" t="s">
        <v>3</v>
      </c>
      <c r="F109" s="211" t="s">
        <v>41</v>
      </c>
      <c r="G109" s="238" t="s">
        <v>4</v>
      </c>
      <c r="H109" s="211" t="s">
        <v>40</v>
      </c>
      <c r="I109" s="239" t="s">
        <v>5</v>
      </c>
      <c r="J109" s="211" t="s">
        <v>6</v>
      </c>
      <c r="K109" s="230" t="s">
        <v>7</v>
      </c>
      <c r="L109" s="242" t="s">
        <v>23</v>
      </c>
      <c r="M109" s="235" t="s">
        <v>8</v>
      </c>
    </row>
    <row r="110" spans="1:13" s="10" customFormat="1" ht="24" x14ac:dyDescent="0.2">
      <c r="A110" s="11">
        <v>1</v>
      </c>
      <c r="B110" s="206" t="s">
        <v>107</v>
      </c>
      <c r="C110" s="51"/>
      <c r="D110" s="12" t="s">
        <v>9</v>
      </c>
      <c r="E110" s="285">
        <v>10000</v>
      </c>
      <c r="F110" s="212"/>
      <c r="G110" s="44">
        <v>0.08</v>
      </c>
      <c r="H110" s="15">
        <f t="shared" ref="H110:H111" si="64">F110*G110+F110</f>
        <v>0</v>
      </c>
      <c r="I110" s="14">
        <f t="shared" ref="I110:I111" si="65">E110*F110</f>
        <v>0</v>
      </c>
      <c r="J110" s="15">
        <f t="shared" ref="J110:J111" si="66">K110-I110</f>
        <v>0</v>
      </c>
      <c r="K110" s="213">
        <f t="shared" ref="K110:K111" si="67">E110*H110</f>
        <v>0</v>
      </c>
      <c r="L110" s="236" t="s">
        <v>89</v>
      </c>
      <c r="M110" s="168" t="s">
        <v>24</v>
      </c>
    </row>
    <row r="111" spans="1:13" s="10" customFormat="1" ht="24" x14ac:dyDescent="0.2">
      <c r="A111" s="11">
        <v>2</v>
      </c>
      <c r="B111" s="206" t="s">
        <v>108</v>
      </c>
      <c r="C111" s="51"/>
      <c r="D111" s="12" t="s">
        <v>9</v>
      </c>
      <c r="E111" s="285">
        <v>1000</v>
      </c>
      <c r="F111" s="212"/>
      <c r="G111" s="44">
        <v>0.08</v>
      </c>
      <c r="H111" s="15">
        <f t="shared" si="64"/>
        <v>0</v>
      </c>
      <c r="I111" s="14">
        <f t="shared" si="65"/>
        <v>0</v>
      </c>
      <c r="J111" s="15">
        <f t="shared" si="66"/>
        <v>0</v>
      </c>
      <c r="K111" s="213">
        <f t="shared" si="67"/>
        <v>0</v>
      </c>
      <c r="L111" s="236" t="s">
        <v>89</v>
      </c>
      <c r="M111" s="168" t="s">
        <v>24</v>
      </c>
    </row>
    <row r="112" spans="1:13" s="10" customFormat="1" ht="16.5" customHeight="1" x14ac:dyDescent="0.2">
      <c r="A112" s="67"/>
      <c r="B112" s="88"/>
      <c r="C112" s="64"/>
      <c r="D112" s="65"/>
      <c r="E112" s="308"/>
      <c r="F112" s="169" t="s">
        <v>13</v>
      </c>
      <c r="G112" s="66"/>
      <c r="H112" s="156"/>
      <c r="I112" s="160">
        <f>SUM(I110:I111)</f>
        <v>0</v>
      </c>
      <c r="J112" s="160">
        <f>SUM(J110:J111)</f>
        <v>0</v>
      </c>
      <c r="K112" s="220">
        <f>SUM(K110:K111)</f>
        <v>0</v>
      </c>
      <c r="L112" s="250"/>
      <c r="M112" s="9"/>
    </row>
    <row r="113" spans="1:13" s="10" customFormat="1" ht="23.25" customHeight="1" x14ac:dyDescent="0.2">
      <c r="A113" s="131"/>
      <c r="B113" s="137"/>
      <c r="C113" s="130"/>
      <c r="D113" s="132"/>
      <c r="E113" s="309"/>
      <c r="F113" s="187"/>
      <c r="G113" s="133"/>
      <c r="H113" s="152"/>
      <c r="I113" s="8"/>
      <c r="J113" s="8"/>
      <c r="K113" s="225"/>
      <c r="L113" s="253"/>
      <c r="M113" s="9"/>
    </row>
    <row r="114" spans="1:13" s="10" customFormat="1" ht="23.25" customHeight="1" x14ac:dyDescent="0.2">
      <c r="A114" s="49"/>
      <c r="B114" s="203" t="s">
        <v>109</v>
      </c>
      <c r="C114" s="150"/>
      <c r="D114" s="276"/>
      <c r="E114" s="299"/>
      <c r="F114" s="183"/>
      <c r="G114" s="60"/>
      <c r="H114" s="61"/>
      <c r="I114" s="61"/>
      <c r="J114" s="61"/>
      <c r="K114" s="222"/>
      <c r="L114" s="251"/>
      <c r="M114" s="3"/>
    </row>
    <row r="115" spans="1:13" s="10" customFormat="1" ht="34.5" customHeight="1" x14ac:dyDescent="0.2">
      <c r="A115" s="196" t="s">
        <v>0</v>
      </c>
      <c r="B115" s="234" t="s">
        <v>39</v>
      </c>
      <c r="C115" s="237" t="s">
        <v>1</v>
      </c>
      <c r="D115" s="196" t="s">
        <v>2</v>
      </c>
      <c r="E115" s="284" t="s">
        <v>3</v>
      </c>
      <c r="F115" s="211" t="s">
        <v>41</v>
      </c>
      <c r="G115" s="238" t="s">
        <v>4</v>
      </c>
      <c r="H115" s="211" t="s">
        <v>40</v>
      </c>
      <c r="I115" s="239" t="s">
        <v>5</v>
      </c>
      <c r="J115" s="211" t="s">
        <v>6</v>
      </c>
      <c r="K115" s="230" t="s">
        <v>7</v>
      </c>
      <c r="L115" s="242" t="s">
        <v>23</v>
      </c>
      <c r="M115" s="235" t="s">
        <v>8</v>
      </c>
    </row>
    <row r="116" spans="1:13" s="10" customFormat="1" ht="24" x14ac:dyDescent="0.2">
      <c r="A116" s="320">
        <v>1</v>
      </c>
      <c r="B116" s="51" t="s">
        <v>110</v>
      </c>
      <c r="C116" s="51"/>
      <c r="D116" s="321" t="s">
        <v>9</v>
      </c>
      <c r="E116" s="322">
        <v>2000</v>
      </c>
      <c r="F116" s="212"/>
      <c r="G116" s="44">
        <v>0.08</v>
      </c>
      <c r="H116" s="15">
        <f t="shared" ref="H116" si="68">F116*G116+F116</f>
        <v>0</v>
      </c>
      <c r="I116" s="14">
        <f t="shared" ref="I116" si="69">E116*F116</f>
        <v>0</v>
      </c>
      <c r="J116" s="15">
        <f t="shared" ref="J116" si="70">K116-I116</f>
        <v>0</v>
      </c>
      <c r="K116" s="213">
        <f t="shared" ref="K116" si="71">E116*H116</f>
        <v>0</v>
      </c>
      <c r="L116" s="358" t="s">
        <v>224</v>
      </c>
      <c r="M116" s="168" t="s">
        <v>24</v>
      </c>
    </row>
    <row r="117" spans="1:13" s="10" customFormat="1" x14ac:dyDescent="0.2">
      <c r="A117" s="5"/>
      <c r="B117" s="197"/>
      <c r="C117" s="68"/>
      <c r="D117" s="69"/>
      <c r="E117" s="283"/>
      <c r="F117" s="169" t="s">
        <v>13</v>
      </c>
      <c r="G117" s="52"/>
      <c r="H117" s="52"/>
      <c r="I117" s="21">
        <f>SUM(I116:I116)</f>
        <v>0</v>
      </c>
      <c r="J117" s="22">
        <f>SUM(J116:J116)</f>
        <v>0</v>
      </c>
      <c r="K117" s="216">
        <f>SUM(K116:K116)</f>
        <v>0</v>
      </c>
      <c r="L117" s="243"/>
      <c r="M117" s="9"/>
    </row>
    <row r="118" spans="1:13" s="10" customFormat="1" ht="12" x14ac:dyDescent="0.2">
      <c r="A118" s="73"/>
      <c r="B118" s="199"/>
      <c r="C118" s="134"/>
      <c r="D118" s="135"/>
      <c r="E118" s="310"/>
      <c r="F118" s="139"/>
      <c r="G118" s="75"/>
      <c r="H118" s="75"/>
      <c r="I118" s="29"/>
      <c r="J118" s="30"/>
      <c r="K118" s="219"/>
      <c r="L118" s="246"/>
      <c r="M118" s="9"/>
    </row>
    <row r="119" spans="1:13" s="10" customFormat="1" x14ac:dyDescent="0.2">
      <c r="A119" s="49"/>
      <c r="B119" s="203" t="s">
        <v>111</v>
      </c>
      <c r="C119" s="150"/>
      <c r="D119" s="276"/>
      <c r="E119" s="299"/>
      <c r="F119" s="183"/>
      <c r="G119" s="60"/>
      <c r="H119" s="61"/>
      <c r="I119" s="61"/>
      <c r="J119" s="61"/>
      <c r="K119" s="222"/>
      <c r="L119" s="251"/>
      <c r="M119" s="3"/>
    </row>
    <row r="120" spans="1:13" s="10" customFormat="1" ht="36" x14ac:dyDescent="0.2">
      <c r="A120" s="196" t="s">
        <v>0</v>
      </c>
      <c r="B120" s="234" t="s">
        <v>39</v>
      </c>
      <c r="C120" s="237" t="s">
        <v>1</v>
      </c>
      <c r="D120" s="196" t="s">
        <v>2</v>
      </c>
      <c r="E120" s="284" t="s">
        <v>3</v>
      </c>
      <c r="F120" s="211" t="s">
        <v>41</v>
      </c>
      <c r="G120" s="238" t="s">
        <v>4</v>
      </c>
      <c r="H120" s="211" t="s">
        <v>40</v>
      </c>
      <c r="I120" s="239" t="s">
        <v>5</v>
      </c>
      <c r="J120" s="211" t="s">
        <v>6</v>
      </c>
      <c r="K120" s="230" t="s">
        <v>7</v>
      </c>
      <c r="L120" s="242" t="s">
        <v>23</v>
      </c>
      <c r="M120" s="235" t="s">
        <v>8</v>
      </c>
    </row>
    <row r="121" spans="1:13" s="10" customFormat="1" ht="24" x14ac:dyDescent="0.2">
      <c r="A121" s="11">
        <v>1</v>
      </c>
      <c r="B121" s="92" t="s">
        <v>112</v>
      </c>
      <c r="C121" s="51"/>
      <c r="D121" s="12" t="s">
        <v>12</v>
      </c>
      <c r="E121" s="285">
        <v>110</v>
      </c>
      <c r="F121" s="212"/>
      <c r="G121" s="44">
        <v>0.08</v>
      </c>
      <c r="H121" s="15">
        <f t="shared" ref="H121:H122" si="72">F121*G121+F121</f>
        <v>0</v>
      </c>
      <c r="I121" s="14">
        <f t="shared" ref="I121:I122" si="73">E121*F121</f>
        <v>0</v>
      </c>
      <c r="J121" s="15">
        <f t="shared" ref="J121:J122" si="74">K121-I121</f>
        <v>0</v>
      </c>
      <c r="K121" s="213">
        <f t="shared" ref="K121:K122" si="75">E121*H121</f>
        <v>0</v>
      </c>
      <c r="L121" s="236" t="s">
        <v>113</v>
      </c>
      <c r="M121" s="168" t="s">
        <v>24</v>
      </c>
    </row>
    <row r="122" spans="1:13" s="10" customFormat="1" ht="24" x14ac:dyDescent="0.2">
      <c r="A122" s="11">
        <v>2</v>
      </c>
      <c r="B122" s="92" t="s">
        <v>114</v>
      </c>
      <c r="C122" s="51"/>
      <c r="D122" s="12" t="s">
        <v>9</v>
      </c>
      <c r="E122" s="285">
        <v>3000</v>
      </c>
      <c r="F122" s="212"/>
      <c r="G122" s="44">
        <v>0.08</v>
      </c>
      <c r="H122" s="15">
        <f t="shared" si="72"/>
        <v>0</v>
      </c>
      <c r="I122" s="14">
        <f t="shared" si="73"/>
        <v>0</v>
      </c>
      <c r="J122" s="15">
        <f t="shared" si="74"/>
        <v>0</v>
      </c>
      <c r="K122" s="213">
        <f t="shared" si="75"/>
        <v>0</v>
      </c>
      <c r="L122" s="236" t="s">
        <v>113</v>
      </c>
      <c r="M122" s="168" t="s">
        <v>24</v>
      </c>
    </row>
    <row r="123" spans="1:13" s="10" customFormat="1" x14ac:dyDescent="0.2">
      <c r="A123" s="67"/>
      <c r="B123" s="88"/>
      <c r="C123" s="64"/>
      <c r="D123" s="65"/>
      <c r="E123" s="308"/>
      <c r="F123" s="169" t="s">
        <v>13</v>
      </c>
      <c r="G123" s="66"/>
      <c r="H123" s="156"/>
      <c r="I123" s="160">
        <f>SUM(I121:I122)</f>
        <v>0</v>
      </c>
      <c r="J123" s="160">
        <f>SUM(J121:J122)</f>
        <v>0</v>
      </c>
      <c r="K123" s="220">
        <f>SUM(K121:K122)</f>
        <v>0</v>
      </c>
      <c r="L123" s="250"/>
      <c r="M123" s="9"/>
    </row>
    <row r="124" spans="1:13" s="10" customFormat="1" ht="12" x14ac:dyDescent="0.2">
      <c r="A124" s="67"/>
      <c r="B124" s="197"/>
      <c r="C124" s="316"/>
      <c r="D124" s="69"/>
      <c r="E124" s="318"/>
      <c r="F124" s="191"/>
      <c r="G124" s="317"/>
      <c r="H124" s="109"/>
      <c r="I124" s="108"/>
      <c r="J124" s="109"/>
      <c r="K124" s="228"/>
      <c r="L124" s="255"/>
      <c r="M124" s="9"/>
    </row>
    <row r="125" spans="1:13" s="10" customFormat="1" x14ac:dyDescent="0.2">
      <c r="A125" s="5"/>
      <c r="B125" s="197"/>
      <c r="C125" s="68"/>
      <c r="D125" s="69"/>
      <c r="E125" s="283"/>
      <c r="F125" s="191"/>
      <c r="G125" s="28"/>
      <c r="H125" s="28"/>
      <c r="I125" s="192"/>
      <c r="J125" s="193"/>
      <c r="K125" s="223"/>
      <c r="L125" s="243"/>
      <c r="M125" s="9"/>
    </row>
    <row r="126" spans="1:13" s="10" customFormat="1" x14ac:dyDescent="0.2">
      <c r="A126" s="49"/>
      <c r="B126" s="203" t="s">
        <v>115</v>
      </c>
      <c r="C126" s="150"/>
      <c r="D126" s="276"/>
      <c r="E126" s="299"/>
      <c r="F126" s="183"/>
      <c r="G126" s="60"/>
      <c r="H126" s="61"/>
      <c r="I126" s="61"/>
      <c r="J126" s="61"/>
      <c r="K126" s="222"/>
      <c r="L126" s="251"/>
      <c r="M126" s="3"/>
    </row>
    <row r="127" spans="1:13" s="10" customFormat="1" ht="36" x14ac:dyDescent="0.2">
      <c r="A127" s="196" t="s">
        <v>0</v>
      </c>
      <c r="B127" s="234" t="s">
        <v>39</v>
      </c>
      <c r="C127" s="237" t="s">
        <v>1</v>
      </c>
      <c r="D127" s="196" t="s">
        <v>2</v>
      </c>
      <c r="E127" s="284" t="s">
        <v>3</v>
      </c>
      <c r="F127" s="211" t="s">
        <v>41</v>
      </c>
      <c r="G127" s="238" t="s">
        <v>4</v>
      </c>
      <c r="H127" s="211" t="s">
        <v>40</v>
      </c>
      <c r="I127" s="239" t="s">
        <v>5</v>
      </c>
      <c r="J127" s="211" t="s">
        <v>6</v>
      </c>
      <c r="K127" s="230" t="s">
        <v>7</v>
      </c>
      <c r="L127" s="242" t="s">
        <v>23</v>
      </c>
      <c r="M127" s="235" t="s">
        <v>8</v>
      </c>
    </row>
    <row r="128" spans="1:13" s="10" customFormat="1" ht="24" x14ac:dyDescent="0.2">
      <c r="A128" s="11">
        <v>1</v>
      </c>
      <c r="B128" s="92" t="s">
        <v>117</v>
      </c>
      <c r="C128" s="51"/>
      <c r="D128" s="12" t="s">
        <v>9</v>
      </c>
      <c r="E128" s="285">
        <v>14500</v>
      </c>
      <c r="F128" s="212"/>
      <c r="G128" s="44">
        <v>0.08</v>
      </c>
      <c r="H128" s="15">
        <f t="shared" ref="H128:H129" si="76">F128*G128+F128</f>
        <v>0</v>
      </c>
      <c r="I128" s="14">
        <f t="shared" ref="I128:I129" si="77">E128*F128</f>
        <v>0</v>
      </c>
      <c r="J128" s="15">
        <f t="shared" ref="J128:J129" si="78">K128-I128</f>
        <v>0</v>
      </c>
      <c r="K128" s="213">
        <f t="shared" ref="K128:K129" si="79">E128*H128</f>
        <v>0</v>
      </c>
      <c r="L128" s="236" t="s">
        <v>113</v>
      </c>
      <c r="M128" s="168" t="s">
        <v>118</v>
      </c>
    </row>
    <row r="129" spans="1:13" s="10" customFormat="1" ht="22.5" customHeight="1" x14ac:dyDescent="0.2">
      <c r="A129" s="11">
        <v>2</v>
      </c>
      <c r="B129" s="92" t="s">
        <v>116</v>
      </c>
      <c r="C129" s="51"/>
      <c r="D129" s="12" t="s">
        <v>9</v>
      </c>
      <c r="E129" s="285">
        <v>13000</v>
      </c>
      <c r="F129" s="212"/>
      <c r="G129" s="44">
        <v>0.08</v>
      </c>
      <c r="H129" s="15">
        <f t="shared" si="76"/>
        <v>0</v>
      </c>
      <c r="I129" s="14">
        <f t="shared" si="77"/>
        <v>0</v>
      </c>
      <c r="J129" s="15">
        <f t="shared" si="78"/>
        <v>0</v>
      </c>
      <c r="K129" s="213">
        <f t="shared" si="79"/>
        <v>0</v>
      </c>
      <c r="L129" s="236"/>
      <c r="M129" s="168" t="s">
        <v>24</v>
      </c>
    </row>
    <row r="130" spans="1:13" s="10" customFormat="1" x14ac:dyDescent="0.2">
      <c r="A130" s="67"/>
      <c r="B130" s="88"/>
      <c r="C130" s="64"/>
      <c r="D130" s="65"/>
      <c r="E130" s="308"/>
      <c r="F130" s="169" t="s">
        <v>13</v>
      </c>
      <c r="G130" s="66"/>
      <c r="H130" s="156"/>
      <c r="I130" s="160">
        <f>SUM(I128:I129)</f>
        <v>0</v>
      </c>
      <c r="J130" s="160">
        <f>SUM(J128:J129)</f>
        <v>0</v>
      </c>
      <c r="K130" s="220">
        <f>SUM(K128:K129)</f>
        <v>0</v>
      </c>
      <c r="L130" s="250"/>
      <c r="M130" s="9"/>
    </row>
    <row r="131" spans="1:13" s="10" customFormat="1" x14ac:dyDescent="0.2">
      <c r="A131" s="5"/>
      <c r="B131" s="197"/>
      <c r="C131" s="68"/>
      <c r="D131" s="69"/>
      <c r="E131" s="283"/>
      <c r="F131" s="191"/>
      <c r="G131" s="28"/>
      <c r="H131" s="28"/>
      <c r="I131" s="192"/>
      <c r="J131" s="193"/>
      <c r="K131" s="223"/>
      <c r="L131" s="243"/>
      <c r="M131" s="9"/>
    </row>
    <row r="132" spans="1:13" s="10" customFormat="1" x14ac:dyDescent="0.2">
      <c r="A132" s="49"/>
      <c r="B132" s="203" t="s">
        <v>119</v>
      </c>
      <c r="C132" s="150"/>
      <c r="D132" s="276"/>
      <c r="E132" s="299"/>
      <c r="F132" s="183"/>
      <c r="G132" s="60"/>
      <c r="H132" s="61"/>
      <c r="I132" s="61"/>
      <c r="J132" s="61"/>
      <c r="K132" s="222"/>
      <c r="L132" s="251"/>
      <c r="M132" s="3"/>
    </row>
    <row r="133" spans="1:13" s="10" customFormat="1" ht="36" x14ac:dyDescent="0.2">
      <c r="A133" s="196" t="s">
        <v>0</v>
      </c>
      <c r="B133" s="234" t="s">
        <v>39</v>
      </c>
      <c r="C133" s="237" t="s">
        <v>1</v>
      </c>
      <c r="D133" s="196" t="s">
        <v>2</v>
      </c>
      <c r="E133" s="284" t="s">
        <v>3</v>
      </c>
      <c r="F133" s="211" t="s">
        <v>41</v>
      </c>
      <c r="G133" s="238" t="s">
        <v>4</v>
      </c>
      <c r="H133" s="211" t="s">
        <v>40</v>
      </c>
      <c r="I133" s="239" t="s">
        <v>5</v>
      </c>
      <c r="J133" s="211" t="s">
        <v>6</v>
      </c>
      <c r="K133" s="230" t="s">
        <v>7</v>
      </c>
      <c r="L133" s="242" t="s">
        <v>23</v>
      </c>
      <c r="M133" s="235" t="s">
        <v>8</v>
      </c>
    </row>
    <row r="134" spans="1:13" s="10" customFormat="1" ht="36" x14ac:dyDescent="0.2">
      <c r="A134" s="320">
        <v>1</v>
      </c>
      <c r="B134" s="51" t="s">
        <v>120</v>
      </c>
      <c r="C134" s="51"/>
      <c r="D134" s="321" t="s">
        <v>9</v>
      </c>
      <c r="E134" s="322">
        <v>450</v>
      </c>
      <c r="F134" s="212"/>
      <c r="G134" s="44">
        <v>0.08</v>
      </c>
      <c r="H134" s="15">
        <f t="shared" ref="H134" si="80">F134*G134+F134</f>
        <v>0</v>
      </c>
      <c r="I134" s="14">
        <f t="shared" ref="I134" si="81">E134*F134</f>
        <v>0</v>
      </c>
      <c r="J134" s="15">
        <f t="shared" ref="J134" si="82">K134-I134</f>
        <v>0</v>
      </c>
      <c r="K134" s="213">
        <f t="shared" ref="K134" si="83">E134*H134</f>
        <v>0</v>
      </c>
      <c r="L134" s="236" t="s">
        <v>121</v>
      </c>
      <c r="M134" s="168" t="s">
        <v>24</v>
      </c>
    </row>
    <row r="135" spans="1:13" s="10" customFormat="1" x14ac:dyDescent="0.2">
      <c r="A135" s="5"/>
      <c r="B135" s="197"/>
      <c r="C135" s="68"/>
      <c r="D135" s="69"/>
      <c r="E135" s="283"/>
      <c r="F135" s="169" t="s">
        <v>13</v>
      </c>
      <c r="G135" s="52"/>
      <c r="H135" s="52"/>
      <c r="I135" s="21">
        <f>SUM(I134:I134)</f>
        <v>0</v>
      </c>
      <c r="J135" s="22">
        <f>SUM(J134:J134)</f>
        <v>0</v>
      </c>
      <c r="K135" s="216">
        <f>SUM(K134:K134)</f>
        <v>0</v>
      </c>
      <c r="L135" s="243"/>
      <c r="M135" s="9"/>
    </row>
    <row r="136" spans="1:13" s="10" customFormat="1" x14ac:dyDescent="0.2">
      <c r="A136" s="5"/>
      <c r="B136" s="197"/>
      <c r="C136" s="68"/>
      <c r="D136" s="69"/>
      <c r="E136" s="283"/>
      <c r="F136" s="191"/>
      <c r="G136" s="28"/>
      <c r="H136" s="28"/>
      <c r="I136" s="192"/>
      <c r="J136" s="193"/>
      <c r="K136" s="223"/>
      <c r="L136" s="243"/>
      <c r="M136" s="9"/>
    </row>
    <row r="137" spans="1:13" s="10" customFormat="1" x14ac:dyDescent="0.2">
      <c r="A137" s="49"/>
      <c r="B137" s="203" t="s">
        <v>122</v>
      </c>
      <c r="C137" s="150"/>
      <c r="D137" s="276"/>
      <c r="E137" s="299"/>
      <c r="F137" s="183"/>
      <c r="G137" s="60"/>
      <c r="H137" s="61"/>
      <c r="I137" s="61"/>
      <c r="J137" s="61"/>
      <c r="K137" s="222"/>
      <c r="L137" s="251"/>
      <c r="M137" s="3"/>
    </row>
    <row r="138" spans="1:13" s="10" customFormat="1" ht="36" x14ac:dyDescent="0.2">
      <c r="A138" s="196" t="s">
        <v>0</v>
      </c>
      <c r="B138" s="234" t="s">
        <v>39</v>
      </c>
      <c r="C138" s="237" t="s">
        <v>1</v>
      </c>
      <c r="D138" s="196" t="s">
        <v>2</v>
      </c>
      <c r="E138" s="284" t="s">
        <v>3</v>
      </c>
      <c r="F138" s="211" t="s">
        <v>41</v>
      </c>
      <c r="G138" s="238" t="s">
        <v>4</v>
      </c>
      <c r="H138" s="211" t="s">
        <v>40</v>
      </c>
      <c r="I138" s="239" t="s">
        <v>5</v>
      </c>
      <c r="J138" s="211" t="s">
        <v>6</v>
      </c>
      <c r="K138" s="230" t="s">
        <v>7</v>
      </c>
      <c r="L138" s="242" t="s">
        <v>23</v>
      </c>
      <c r="M138" s="235" t="s">
        <v>8</v>
      </c>
    </row>
    <row r="139" spans="1:13" s="10" customFormat="1" ht="84" x14ac:dyDescent="0.2">
      <c r="A139" s="11">
        <v>1</v>
      </c>
      <c r="B139" s="92" t="s">
        <v>123</v>
      </c>
      <c r="C139" s="51"/>
      <c r="D139" s="12" t="s">
        <v>9</v>
      </c>
      <c r="E139" s="285">
        <v>2000</v>
      </c>
      <c r="F139" s="212"/>
      <c r="G139" s="44">
        <v>0.08</v>
      </c>
      <c r="H139" s="15">
        <f t="shared" ref="H139:H140" si="84">F139*G139+F139</f>
        <v>0</v>
      </c>
      <c r="I139" s="14">
        <f t="shared" ref="I139:I140" si="85">E139*F139</f>
        <v>0</v>
      </c>
      <c r="J139" s="15">
        <f t="shared" ref="J139:J140" si="86">K139-I139</f>
        <v>0</v>
      </c>
      <c r="K139" s="213">
        <f t="shared" ref="K139:K140" si="87">E139*H139</f>
        <v>0</v>
      </c>
      <c r="L139" s="361" t="s">
        <v>125</v>
      </c>
      <c r="M139" s="168" t="s">
        <v>24</v>
      </c>
    </row>
    <row r="140" spans="1:13" s="10" customFormat="1" ht="72" x14ac:dyDescent="0.2">
      <c r="A140" s="11">
        <v>2</v>
      </c>
      <c r="B140" s="92" t="s">
        <v>124</v>
      </c>
      <c r="C140" s="51"/>
      <c r="D140" s="12" t="s">
        <v>9</v>
      </c>
      <c r="E140" s="285">
        <v>250</v>
      </c>
      <c r="F140" s="212"/>
      <c r="G140" s="44">
        <v>0.08</v>
      </c>
      <c r="H140" s="15">
        <f t="shared" si="84"/>
        <v>0</v>
      </c>
      <c r="I140" s="14">
        <f t="shared" si="85"/>
        <v>0</v>
      </c>
      <c r="J140" s="15">
        <f t="shared" si="86"/>
        <v>0</v>
      </c>
      <c r="K140" s="213">
        <f t="shared" si="87"/>
        <v>0</v>
      </c>
      <c r="L140" s="362"/>
      <c r="M140" s="168" t="s">
        <v>24</v>
      </c>
    </row>
    <row r="141" spans="1:13" s="10" customFormat="1" x14ac:dyDescent="0.2">
      <c r="A141" s="67"/>
      <c r="B141" s="88"/>
      <c r="C141" s="64"/>
      <c r="D141" s="65"/>
      <c r="E141" s="308"/>
      <c r="F141" s="169" t="s">
        <v>13</v>
      </c>
      <c r="G141" s="66"/>
      <c r="H141" s="156"/>
      <c r="I141" s="160">
        <f>SUM(I139:I140)</f>
        <v>0</v>
      </c>
      <c r="J141" s="160">
        <f>SUM(J139:J140)</f>
        <v>0</v>
      </c>
      <c r="K141" s="220">
        <f>SUM(K139:K140)</f>
        <v>0</v>
      </c>
      <c r="L141" s="250"/>
      <c r="M141" s="9"/>
    </row>
    <row r="142" spans="1:13" s="10" customFormat="1" x14ac:dyDescent="0.2">
      <c r="A142" s="5"/>
      <c r="B142" s="197"/>
      <c r="C142" s="68"/>
      <c r="D142" s="69"/>
      <c r="E142" s="283"/>
      <c r="F142" s="191"/>
      <c r="G142" s="28"/>
      <c r="H142" s="28"/>
      <c r="I142" s="192"/>
      <c r="J142" s="193"/>
      <c r="K142" s="223"/>
      <c r="L142" s="243"/>
      <c r="M142" s="9"/>
    </row>
    <row r="143" spans="1:13" s="10" customFormat="1" x14ac:dyDescent="0.2">
      <c r="A143" s="49"/>
      <c r="B143" s="203" t="s">
        <v>126</v>
      </c>
      <c r="C143" s="150"/>
      <c r="D143" s="276"/>
      <c r="E143" s="299"/>
      <c r="F143" s="183"/>
      <c r="G143" s="60"/>
      <c r="H143" s="61"/>
      <c r="I143" s="61"/>
      <c r="J143" s="61"/>
      <c r="K143" s="222"/>
      <c r="L143" s="251"/>
      <c r="M143" s="3"/>
    </row>
    <row r="144" spans="1:13" s="10" customFormat="1" ht="36" x14ac:dyDescent="0.2">
      <c r="A144" s="196" t="s">
        <v>0</v>
      </c>
      <c r="B144" s="234" t="s">
        <v>39</v>
      </c>
      <c r="C144" s="237" t="s">
        <v>1</v>
      </c>
      <c r="D144" s="196" t="s">
        <v>2</v>
      </c>
      <c r="E144" s="284" t="s">
        <v>3</v>
      </c>
      <c r="F144" s="211" t="s">
        <v>41</v>
      </c>
      <c r="G144" s="238" t="s">
        <v>4</v>
      </c>
      <c r="H144" s="211" t="s">
        <v>40</v>
      </c>
      <c r="I144" s="239" t="s">
        <v>5</v>
      </c>
      <c r="J144" s="211" t="s">
        <v>6</v>
      </c>
      <c r="K144" s="230" t="s">
        <v>7</v>
      </c>
      <c r="L144" s="242" t="s">
        <v>23</v>
      </c>
      <c r="M144" s="235" t="s">
        <v>8</v>
      </c>
    </row>
    <row r="145" spans="1:13" s="10" customFormat="1" ht="24" x14ac:dyDescent="0.2">
      <c r="A145" s="11">
        <v>1</v>
      </c>
      <c r="B145" s="92" t="s">
        <v>129</v>
      </c>
      <c r="C145" s="51"/>
      <c r="D145" s="12" t="s">
        <v>9</v>
      </c>
      <c r="E145" s="285">
        <v>50</v>
      </c>
      <c r="F145" s="212"/>
      <c r="G145" s="44">
        <v>0.08</v>
      </c>
      <c r="H145" s="15">
        <f t="shared" ref="H145" si="88">F145*G145+F145</f>
        <v>0</v>
      </c>
      <c r="I145" s="14">
        <f t="shared" ref="I145" si="89">E145*F145</f>
        <v>0</v>
      </c>
      <c r="J145" s="15">
        <f t="shared" ref="J145" si="90">K145-I145</f>
        <v>0</v>
      </c>
      <c r="K145" s="213">
        <f t="shared" ref="K145" si="91">E145*H145</f>
        <v>0</v>
      </c>
      <c r="L145" s="236"/>
      <c r="M145" s="168" t="s">
        <v>24</v>
      </c>
    </row>
    <row r="146" spans="1:13" s="10" customFormat="1" ht="12" x14ac:dyDescent="0.2">
      <c r="A146" s="11">
        <v>2</v>
      </c>
      <c r="B146" s="92" t="s">
        <v>21</v>
      </c>
      <c r="C146" s="51"/>
      <c r="D146" s="12" t="s">
        <v>9</v>
      </c>
      <c r="E146" s="285">
        <v>500</v>
      </c>
      <c r="F146" s="212"/>
      <c r="G146" s="44">
        <v>0.08</v>
      </c>
      <c r="H146" s="15">
        <f t="shared" ref="H146:H147" si="92">F146*G146+F146</f>
        <v>0</v>
      </c>
      <c r="I146" s="14">
        <f t="shared" ref="I146:I147" si="93">E146*F146</f>
        <v>0</v>
      </c>
      <c r="J146" s="15">
        <f t="shared" ref="J146:J147" si="94">K146-I146</f>
        <v>0</v>
      </c>
      <c r="K146" s="213">
        <f t="shared" ref="K146:K147" si="95">E146*H146</f>
        <v>0</v>
      </c>
      <c r="L146" s="236"/>
      <c r="M146" s="168" t="s">
        <v>24</v>
      </c>
    </row>
    <row r="147" spans="1:13" s="10" customFormat="1" ht="24" x14ac:dyDescent="0.2">
      <c r="A147" s="11">
        <v>3</v>
      </c>
      <c r="B147" s="92" t="s">
        <v>127</v>
      </c>
      <c r="C147" s="51"/>
      <c r="D147" s="12" t="s">
        <v>9</v>
      </c>
      <c r="E147" s="285">
        <v>1000</v>
      </c>
      <c r="F147" s="212"/>
      <c r="G147" s="44">
        <v>0.08</v>
      </c>
      <c r="H147" s="15">
        <f t="shared" si="92"/>
        <v>0</v>
      </c>
      <c r="I147" s="14">
        <f t="shared" si="93"/>
        <v>0</v>
      </c>
      <c r="J147" s="15">
        <f t="shared" si="94"/>
        <v>0</v>
      </c>
      <c r="K147" s="213">
        <f t="shared" si="95"/>
        <v>0</v>
      </c>
      <c r="L147" s="236" t="s">
        <v>128</v>
      </c>
      <c r="M147" s="168" t="s">
        <v>24</v>
      </c>
    </row>
    <row r="148" spans="1:13" s="10" customFormat="1" x14ac:dyDescent="0.2">
      <c r="A148" s="67"/>
      <c r="B148" s="88"/>
      <c r="C148" s="64"/>
      <c r="D148" s="65"/>
      <c r="E148" s="308"/>
      <c r="F148" s="169" t="s">
        <v>13</v>
      </c>
      <c r="G148" s="66"/>
      <c r="H148" s="156"/>
      <c r="I148" s="160">
        <f>SUM(I145:I147)</f>
        <v>0</v>
      </c>
      <c r="J148" s="160">
        <f>SUM(J145:J147)</f>
        <v>0</v>
      </c>
      <c r="K148" s="220">
        <f>SUM(K145:K147)</f>
        <v>0</v>
      </c>
      <c r="L148" s="250"/>
      <c r="M148" s="9"/>
    </row>
    <row r="149" spans="1:13" s="10" customFormat="1" x14ac:dyDescent="0.2">
      <c r="A149" s="67"/>
      <c r="B149" s="88"/>
      <c r="C149" s="64"/>
      <c r="D149" s="65"/>
      <c r="E149" s="308"/>
      <c r="F149" s="191"/>
      <c r="G149" s="327"/>
      <c r="H149" s="328"/>
      <c r="I149" s="155"/>
      <c r="J149" s="155"/>
      <c r="K149" s="233"/>
      <c r="L149" s="250"/>
      <c r="M149" s="9"/>
    </row>
    <row r="150" spans="1:13" s="10" customFormat="1" x14ac:dyDescent="0.2">
      <c r="A150" s="49"/>
      <c r="B150" s="203" t="s">
        <v>130</v>
      </c>
      <c r="C150" s="150"/>
      <c r="D150" s="276"/>
      <c r="E150" s="299"/>
      <c r="F150" s="183"/>
      <c r="G150" s="60"/>
      <c r="H150" s="61"/>
      <c r="I150" s="61"/>
      <c r="J150" s="61"/>
      <c r="K150" s="222"/>
      <c r="L150" s="251"/>
      <c r="M150" s="3"/>
    </row>
    <row r="151" spans="1:13" s="10" customFormat="1" ht="36" x14ac:dyDescent="0.2">
      <c r="A151" s="196" t="s">
        <v>0</v>
      </c>
      <c r="B151" s="234" t="s">
        <v>39</v>
      </c>
      <c r="C151" s="237" t="s">
        <v>1</v>
      </c>
      <c r="D151" s="196" t="s">
        <v>2</v>
      </c>
      <c r="E151" s="284" t="s">
        <v>3</v>
      </c>
      <c r="F151" s="211" t="s">
        <v>41</v>
      </c>
      <c r="G151" s="238" t="s">
        <v>4</v>
      </c>
      <c r="H151" s="211" t="s">
        <v>40</v>
      </c>
      <c r="I151" s="239" t="s">
        <v>5</v>
      </c>
      <c r="J151" s="211" t="s">
        <v>6</v>
      </c>
      <c r="K151" s="230" t="s">
        <v>7</v>
      </c>
      <c r="L151" s="242" t="s">
        <v>23</v>
      </c>
      <c r="M151" s="235" t="s">
        <v>8</v>
      </c>
    </row>
    <row r="152" spans="1:13" s="10" customFormat="1" ht="51" customHeight="1" x14ac:dyDescent="0.2">
      <c r="A152" s="320">
        <v>1</v>
      </c>
      <c r="B152" s="51" t="s">
        <v>131</v>
      </c>
      <c r="C152" s="51"/>
      <c r="D152" s="321" t="s">
        <v>15</v>
      </c>
      <c r="E152" s="322">
        <v>30</v>
      </c>
      <c r="F152" s="212"/>
      <c r="G152" s="44">
        <v>0.08</v>
      </c>
      <c r="H152" s="15">
        <f t="shared" ref="H152" si="96">F152*G152+F152</f>
        <v>0</v>
      </c>
      <c r="I152" s="14">
        <f t="shared" ref="I152" si="97">E152*F152</f>
        <v>0</v>
      </c>
      <c r="J152" s="15">
        <f t="shared" ref="J152" si="98">K152-I152</f>
        <v>0</v>
      </c>
      <c r="K152" s="213">
        <f t="shared" ref="K152" si="99">E152*H152</f>
        <v>0</v>
      </c>
      <c r="L152" s="236" t="s">
        <v>132</v>
      </c>
      <c r="M152" s="168" t="s">
        <v>133</v>
      </c>
    </row>
    <row r="153" spans="1:13" s="10" customFormat="1" x14ac:dyDescent="0.2">
      <c r="A153" s="5"/>
      <c r="B153" s="197"/>
      <c r="C153" s="68"/>
      <c r="D153" s="69"/>
      <c r="E153" s="283"/>
      <c r="F153" s="169" t="s">
        <v>13</v>
      </c>
      <c r="G153" s="52"/>
      <c r="H153" s="52"/>
      <c r="I153" s="21">
        <f>SUM(I152:I152)</f>
        <v>0</v>
      </c>
      <c r="J153" s="22">
        <f>SUM(J152:J152)</f>
        <v>0</v>
      </c>
      <c r="K153" s="216">
        <f>SUM(K152:K152)</f>
        <v>0</v>
      </c>
      <c r="L153" s="243"/>
      <c r="M153" s="9"/>
    </row>
    <row r="154" spans="1:13" s="10" customFormat="1" x14ac:dyDescent="0.2">
      <c r="A154" s="67"/>
      <c r="B154" s="88"/>
      <c r="C154" s="64"/>
      <c r="D154" s="65"/>
      <c r="E154" s="308"/>
      <c r="F154" s="191"/>
      <c r="G154" s="327"/>
      <c r="H154" s="328"/>
      <c r="I154" s="155"/>
      <c r="J154" s="155"/>
      <c r="K154" s="233"/>
      <c r="L154" s="250"/>
      <c r="M154" s="9"/>
    </row>
    <row r="155" spans="1:13" s="10" customFormat="1" x14ac:dyDescent="0.2">
      <c r="A155" s="49"/>
      <c r="B155" s="203" t="s">
        <v>134</v>
      </c>
      <c r="C155" s="150"/>
      <c r="D155" s="276"/>
      <c r="E155" s="299"/>
      <c r="F155" s="183"/>
      <c r="G155" s="60"/>
      <c r="H155" s="61"/>
      <c r="I155" s="61"/>
      <c r="J155" s="61"/>
      <c r="K155" s="222"/>
      <c r="L155" s="251"/>
      <c r="M155" s="3"/>
    </row>
    <row r="156" spans="1:13" s="10" customFormat="1" ht="36" x14ac:dyDescent="0.2">
      <c r="A156" s="196" t="s">
        <v>0</v>
      </c>
      <c r="B156" s="234" t="s">
        <v>39</v>
      </c>
      <c r="C156" s="237" t="s">
        <v>1</v>
      </c>
      <c r="D156" s="196" t="s">
        <v>2</v>
      </c>
      <c r="E156" s="284" t="s">
        <v>3</v>
      </c>
      <c r="F156" s="211" t="s">
        <v>41</v>
      </c>
      <c r="G156" s="238" t="s">
        <v>4</v>
      </c>
      <c r="H156" s="211" t="s">
        <v>40</v>
      </c>
      <c r="I156" s="239" t="s">
        <v>5</v>
      </c>
      <c r="J156" s="211" t="s">
        <v>6</v>
      </c>
      <c r="K156" s="230" t="s">
        <v>7</v>
      </c>
      <c r="L156" s="242" t="s">
        <v>23</v>
      </c>
      <c r="M156" s="235" t="s">
        <v>8</v>
      </c>
    </row>
    <row r="157" spans="1:13" s="25" customFormat="1" ht="48" x14ac:dyDescent="0.2">
      <c r="A157" s="320">
        <v>1</v>
      </c>
      <c r="B157" s="51" t="s">
        <v>135</v>
      </c>
      <c r="C157" s="51"/>
      <c r="D157" s="321" t="s">
        <v>137</v>
      </c>
      <c r="E157" s="322">
        <v>100</v>
      </c>
      <c r="F157" s="212"/>
      <c r="G157" s="44">
        <v>0.08</v>
      </c>
      <c r="H157" s="15">
        <f t="shared" ref="H157" si="100">F157*G157+F157</f>
        <v>0</v>
      </c>
      <c r="I157" s="14">
        <f t="shared" ref="I157" si="101">E157*F157</f>
        <v>0</v>
      </c>
      <c r="J157" s="15">
        <f t="shared" ref="J157" si="102">K157-I157</f>
        <v>0</v>
      </c>
      <c r="K157" s="213">
        <f t="shared" ref="K157" si="103">E157*H157</f>
        <v>0</v>
      </c>
      <c r="L157" s="236" t="s">
        <v>136</v>
      </c>
      <c r="M157" s="168" t="s">
        <v>24</v>
      </c>
    </row>
    <row r="158" spans="1:13" s="10" customFormat="1" x14ac:dyDescent="0.2">
      <c r="A158" s="5"/>
      <c r="B158" s="197"/>
      <c r="C158" s="68"/>
      <c r="D158" s="69"/>
      <c r="E158" s="283"/>
      <c r="F158" s="169" t="s">
        <v>13</v>
      </c>
      <c r="G158" s="52"/>
      <c r="H158" s="52"/>
      <c r="I158" s="21">
        <f>SUM(I157:I157)</f>
        <v>0</v>
      </c>
      <c r="J158" s="22">
        <f>SUM(J157:J157)</f>
        <v>0</v>
      </c>
      <c r="K158" s="216">
        <f>SUM(K157:K157)</f>
        <v>0</v>
      </c>
      <c r="L158" s="243"/>
      <c r="M158" s="9"/>
    </row>
    <row r="159" spans="1:13" s="10" customFormat="1" x14ac:dyDescent="0.2">
      <c r="A159" s="5"/>
      <c r="B159" s="208"/>
      <c r="C159" s="70"/>
      <c r="D159" s="65"/>
      <c r="E159" s="283"/>
      <c r="F159" s="99"/>
      <c r="G159" s="28"/>
      <c r="H159" s="28"/>
      <c r="I159" s="192"/>
      <c r="J159" s="193"/>
      <c r="K159" s="223"/>
      <c r="L159" s="243"/>
      <c r="M159" s="9"/>
    </row>
    <row r="160" spans="1:13" s="10" customFormat="1" ht="12" x14ac:dyDescent="0.2">
      <c r="A160" s="73"/>
      <c r="B160" s="209"/>
      <c r="C160" s="136"/>
      <c r="D160" s="132"/>
      <c r="E160" s="310"/>
      <c r="F160" s="139"/>
      <c r="G160" s="75"/>
      <c r="H160" s="75"/>
      <c r="I160" s="29"/>
      <c r="J160" s="30"/>
      <c r="K160" s="219"/>
      <c r="L160" s="246"/>
      <c r="M160" s="9"/>
    </row>
    <row r="161" spans="1:13" s="10" customFormat="1" ht="12" x14ac:dyDescent="0.2">
      <c r="A161" s="5"/>
      <c r="B161" s="207" t="s">
        <v>138</v>
      </c>
      <c r="C161" s="159"/>
      <c r="D161" s="32"/>
      <c r="E161" s="283"/>
      <c r="F161" s="179"/>
      <c r="G161" s="6"/>
      <c r="H161" s="6"/>
      <c r="I161" s="7"/>
      <c r="J161" s="8"/>
      <c r="K161" s="215"/>
      <c r="L161" s="241"/>
      <c r="M161" s="9"/>
    </row>
    <row r="162" spans="1:13" s="10" customFormat="1" ht="36" x14ac:dyDescent="0.2">
      <c r="A162" s="196" t="s">
        <v>0</v>
      </c>
      <c r="B162" s="234" t="s">
        <v>39</v>
      </c>
      <c r="C162" s="237" t="s">
        <v>1</v>
      </c>
      <c r="D162" s="196" t="s">
        <v>2</v>
      </c>
      <c r="E162" s="284" t="s">
        <v>3</v>
      </c>
      <c r="F162" s="211" t="s">
        <v>41</v>
      </c>
      <c r="G162" s="238" t="s">
        <v>4</v>
      </c>
      <c r="H162" s="211" t="s">
        <v>40</v>
      </c>
      <c r="I162" s="239" t="s">
        <v>5</v>
      </c>
      <c r="J162" s="211" t="s">
        <v>6</v>
      </c>
      <c r="K162" s="230" t="s">
        <v>7</v>
      </c>
      <c r="L162" s="242" t="s">
        <v>23</v>
      </c>
      <c r="M162" s="235" t="s">
        <v>8</v>
      </c>
    </row>
    <row r="163" spans="1:13" s="10" customFormat="1" ht="48" x14ac:dyDescent="0.2">
      <c r="A163" s="72">
        <v>1</v>
      </c>
      <c r="B163" s="71" t="s">
        <v>139</v>
      </c>
      <c r="C163" s="45"/>
      <c r="D163" s="72" t="s">
        <v>9</v>
      </c>
      <c r="E163" s="306">
        <v>100</v>
      </c>
      <c r="F163" s="169"/>
      <c r="G163" s="44">
        <v>0.08</v>
      </c>
      <c r="H163" s="15">
        <f t="shared" ref="H163" si="104">F163*G163+F163</f>
        <v>0</v>
      </c>
      <c r="I163" s="14">
        <f t="shared" ref="I163" si="105">E163*F163</f>
        <v>0</v>
      </c>
      <c r="J163" s="15">
        <f t="shared" ref="J163" si="106">K163-I163</f>
        <v>0</v>
      </c>
      <c r="K163" s="213">
        <f t="shared" ref="K163" si="107">E163*H163</f>
        <v>0</v>
      </c>
      <c r="L163" s="247" t="s">
        <v>140</v>
      </c>
      <c r="M163" s="165" t="s">
        <v>24</v>
      </c>
    </row>
    <row r="164" spans="1:13" s="10" customFormat="1" ht="48" x14ac:dyDescent="0.2">
      <c r="A164" s="72">
        <v>2</v>
      </c>
      <c r="B164" s="71" t="s">
        <v>141</v>
      </c>
      <c r="C164" s="45"/>
      <c r="D164" s="72" t="s">
        <v>9</v>
      </c>
      <c r="E164" s="306">
        <v>100</v>
      </c>
      <c r="F164" s="169"/>
      <c r="G164" s="44">
        <v>0.08</v>
      </c>
      <c r="H164" s="15">
        <f t="shared" ref="H164:H168" si="108">F164*G164+F164</f>
        <v>0</v>
      </c>
      <c r="I164" s="14">
        <f t="shared" ref="I164:I168" si="109">E164*F164</f>
        <v>0</v>
      </c>
      <c r="J164" s="15">
        <f t="shared" ref="J164:J168" si="110">K164-I164</f>
        <v>0</v>
      </c>
      <c r="K164" s="213">
        <f t="shared" ref="K164:K168" si="111">E164*H164</f>
        <v>0</v>
      </c>
      <c r="L164" s="247" t="s">
        <v>142</v>
      </c>
      <c r="M164" s="165" t="s">
        <v>24</v>
      </c>
    </row>
    <row r="165" spans="1:13" s="10" customFormat="1" ht="48" x14ac:dyDescent="0.2">
      <c r="A165" s="72">
        <v>3</v>
      </c>
      <c r="B165" s="71" t="s">
        <v>143</v>
      </c>
      <c r="C165" s="45"/>
      <c r="D165" s="72" t="s">
        <v>9</v>
      </c>
      <c r="E165" s="306">
        <v>3000</v>
      </c>
      <c r="F165" s="169"/>
      <c r="G165" s="44">
        <v>0.08</v>
      </c>
      <c r="H165" s="15">
        <f t="shared" si="108"/>
        <v>0</v>
      </c>
      <c r="I165" s="14">
        <f t="shared" si="109"/>
        <v>0</v>
      </c>
      <c r="J165" s="15">
        <f t="shared" si="110"/>
        <v>0</v>
      </c>
      <c r="K165" s="213">
        <f t="shared" si="111"/>
        <v>0</v>
      </c>
      <c r="L165" s="247" t="s">
        <v>144</v>
      </c>
      <c r="M165" s="165" t="s">
        <v>24</v>
      </c>
    </row>
    <row r="166" spans="1:13" s="10" customFormat="1" ht="48" x14ac:dyDescent="0.2">
      <c r="A166" s="72">
        <v>4</v>
      </c>
      <c r="B166" s="38" t="s">
        <v>145</v>
      </c>
      <c r="C166" s="45"/>
      <c r="D166" s="72" t="s">
        <v>9</v>
      </c>
      <c r="E166" s="306">
        <v>16000</v>
      </c>
      <c r="F166" s="169"/>
      <c r="G166" s="44">
        <v>0.08</v>
      </c>
      <c r="H166" s="15">
        <f t="shared" si="108"/>
        <v>0</v>
      </c>
      <c r="I166" s="14">
        <f t="shared" si="109"/>
        <v>0</v>
      </c>
      <c r="J166" s="15">
        <f t="shared" si="110"/>
        <v>0</v>
      </c>
      <c r="K166" s="213">
        <f t="shared" si="111"/>
        <v>0</v>
      </c>
      <c r="L166" s="247" t="s">
        <v>146</v>
      </c>
      <c r="M166" s="165" t="s">
        <v>24</v>
      </c>
    </row>
    <row r="167" spans="1:13" s="10" customFormat="1" ht="48" x14ac:dyDescent="0.2">
      <c r="A167" s="72">
        <v>5</v>
      </c>
      <c r="B167" s="71" t="s">
        <v>147</v>
      </c>
      <c r="C167" s="45"/>
      <c r="D167" s="72" t="s">
        <v>9</v>
      </c>
      <c r="E167" s="306">
        <v>13000</v>
      </c>
      <c r="F167" s="212"/>
      <c r="G167" s="44">
        <v>0.08</v>
      </c>
      <c r="H167" s="15">
        <f t="shared" si="108"/>
        <v>0</v>
      </c>
      <c r="I167" s="14">
        <f t="shared" si="109"/>
        <v>0</v>
      </c>
      <c r="J167" s="15">
        <f t="shared" si="110"/>
        <v>0</v>
      </c>
      <c r="K167" s="213">
        <f t="shared" si="111"/>
        <v>0</v>
      </c>
      <c r="L167" s="247" t="s">
        <v>148</v>
      </c>
      <c r="M167" s="165" t="s">
        <v>24</v>
      </c>
    </row>
    <row r="168" spans="1:13" s="10" customFormat="1" ht="12" x14ac:dyDescent="0.2">
      <c r="A168" s="72">
        <v>6</v>
      </c>
      <c r="B168" s="71" t="s">
        <v>14</v>
      </c>
      <c r="C168" s="45"/>
      <c r="D168" s="72" t="s">
        <v>9</v>
      </c>
      <c r="E168" s="306">
        <v>30000</v>
      </c>
      <c r="F168" s="169"/>
      <c r="G168" s="44">
        <v>0.08</v>
      </c>
      <c r="H168" s="15">
        <f t="shared" si="108"/>
        <v>0</v>
      </c>
      <c r="I168" s="14">
        <f t="shared" si="109"/>
        <v>0</v>
      </c>
      <c r="J168" s="15">
        <f t="shared" si="110"/>
        <v>0</v>
      </c>
      <c r="K168" s="213">
        <f t="shared" si="111"/>
        <v>0</v>
      </c>
      <c r="L168" s="247"/>
      <c r="M168" s="165" t="s">
        <v>24</v>
      </c>
    </row>
    <row r="169" spans="1:13" s="10" customFormat="1" x14ac:dyDescent="0.2">
      <c r="A169" s="5"/>
      <c r="B169" s="208"/>
      <c r="C169" s="70"/>
      <c r="D169" s="65"/>
      <c r="E169" s="283"/>
      <c r="F169" s="188" t="s">
        <v>10</v>
      </c>
      <c r="G169" s="28"/>
      <c r="H169" s="28"/>
      <c r="I169" s="161">
        <f>SUM(I163:I168)</f>
        <v>0</v>
      </c>
      <c r="J169" s="162">
        <f>SUM(J163:J168)</f>
        <v>0</v>
      </c>
      <c r="K169" s="226">
        <f>SUM(K163:K168)</f>
        <v>0</v>
      </c>
      <c r="L169" s="243"/>
      <c r="M169" s="9"/>
    </row>
    <row r="170" spans="1:13" s="10" customFormat="1" ht="12" x14ac:dyDescent="0.2">
      <c r="A170" s="73"/>
      <c r="B170" s="209"/>
      <c r="C170" s="136"/>
      <c r="D170" s="132"/>
      <c r="E170" s="310"/>
      <c r="F170" s="139"/>
      <c r="G170" s="75"/>
      <c r="H170" s="75"/>
      <c r="I170" s="29"/>
      <c r="J170" s="30"/>
      <c r="K170" s="219"/>
      <c r="L170" s="246"/>
      <c r="M170" s="9"/>
    </row>
    <row r="171" spans="1:13" s="10" customFormat="1" ht="12" x14ac:dyDescent="0.2">
      <c r="A171" s="5"/>
      <c r="B171" s="207" t="s">
        <v>149</v>
      </c>
      <c r="C171" s="141"/>
      <c r="D171" s="32"/>
      <c r="E171" s="283"/>
      <c r="F171" s="179"/>
      <c r="G171" s="6"/>
      <c r="H171" s="6"/>
      <c r="I171" s="7"/>
      <c r="J171" s="8"/>
      <c r="K171" s="215"/>
      <c r="L171" s="241"/>
      <c r="M171" s="9"/>
    </row>
    <row r="172" spans="1:13" s="10" customFormat="1" ht="36" x14ac:dyDescent="0.2">
      <c r="A172" s="196" t="s">
        <v>0</v>
      </c>
      <c r="B172" s="234" t="s">
        <v>39</v>
      </c>
      <c r="C172" s="237" t="s">
        <v>1</v>
      </c>
      <c r="D172" s="196" t="s">
        <v>2</v>
      </c>
      <c r="E172" s="284" t="s">
        <v>3</v>
      </c>
      <c r="F172" s="211" t="s">
        <v>41</v>
      </c>
      <c r="G172" s="238" t="s">
        <v>4</v>
      </c>
      <c r="H172" s="211" t="s">
        <v>40</v>
      </c>
      <c r="I172" s="239" t="s">
        <v>5</v>
      </c>
      <c r="J172" s="211" t="s">
        <v>6</v>
      </c>
      <c r="K172" s="230" t="s">
        <v>7</v>
      </c>
      <c r="L172" s="242" t="s">
        <v>23</v>
      </c>
      <c r="M172" s="235" t="s">
        <v>8</v>
      </c>
    </row>
    <row r="173" spans="1:13" s="10" customFormat="1" ht="48" x14ac:dyDescent="0.2">
      <c r="A173" s="72">
        <v>1</v>
      </c>
      <c r="B173" s="71" t="s">
        <v>150</v>
      </c>
      <c r="C173" s="71"/>
      <c r="D173" s="72" t="s">
        <v>9</v>
      </c>
      <c r="E173" s="306">
        <v>700</v>
      </c>
      <c r="F173" s="169"/>
      <c r="G173" s="158">
        <v>0.08</v>
      </c>
      <c r="H173" s="15">
        <f t="shared" ref="H173" si="112">F173*G173+F173</f>
        <v>0</v>
      </c>
      <c r="I173" s="14">
        <f t="shared" ref="I173" si="113">E173*F173</f>
        <v>0</v>
      </c>
      <c r="J173" s="15">
        <f t="shared" ref="J173" si="114">K173-I173</f>
        <v>0</v>
      </c>
      <c r="K173" s="213">
        <f t="shared" ref="K173" si="115">E173*H173</f>
        <v>0</v>
      </c>
      <c r="L173" s="247" t="s">
        <v>151</v>
      </c>
      <c r="M173" s="165" t="s">
        <v>24</v>
      </c>
    </row>
    <row r="174" spans="1:13" s="10" customFormat="1" x14ac:dyDescent="0.2">
      <c r="A174" s="5"/>
      <c r="B174" s="208"/>
      <c r="C174" s="70"/>
      <c r="D174" s="65"/>
      <c r="E174" s="283"/>
      <c r="F174" s="170" t="s">
        <v>10</v>
      </c>
      <c r="G174" s="28"/>
      <c r="H174" s="28"/>
      <c r="I174" s="21">
        <f>SUM(I173)</f>
        <v>0</v>
      </c>
      <c r="J174" s="22">
        <f>SUM(J173)</f>
        <v>0</v>
      </c>
      <c r="K174" s="216">
        <f>SUM(K173)</f>
        <v>0</v>
      </c>
      <c r="L174" s="243"/>
      <c r="M174" s="9"/>
    </row>
    <row r="175" spans="1:13" s="10" customFormat="1" ht="12" x14ac:dyDescent="0.2">
      <c r="A175" s="73"/>
      <c r="B175" s="209"/>
      <c r="C175" s="136"/>
      <c r="D175" s="121"/>
      <c r="E175" s="310"/>
      <c r="F175" s="180"/>
      <c r="G175" s="75"/>
      <c r="H175" s="75"/>
      <c r="I175" s="28"/>
      <c r="J175" s="8"/>
      <c r="K175" s="215"/>
      <c r="L175" s="241"/>
      <c r="M175" s="9"/>
    </row>
    <row r="176" spans="1:13" s="10" customFormat="1" ht="12" x14ac:dyDescent="0.2">
      <c r="A176" s="5"/>
      <c r="B176" s="207" t="s">
        <v>152</v>
      </c>
      <c r="C176" s="141"/>
      <c r="D176" s="32"/>
      <c r="E176" s="283"/>
      <c r="F176" s="179"/>
      <c r="G176" s="6"/>
      <c r="H176" s="6"/>
      <c r="I176" s="7"/>
      <c r="J176" s="8"/>
      <c r="K176" s="215"/>
      <c r="L176" s="241"/>
      <c r="M176" s="9"/>
    </row>
    <row r="177" spans="1:13" s="25" customFormat="1" ht="36" x14ac:dyDescent="0.2">
      <c r="A177" s="196" t="s">
        <v>0</v>
      </c>
      <c r="B177" s="234" t="s">
        <v>39</v>
      </c>
      <c r="C177" s="237" t="s">
        <v>1</v>
      </c>
      <c r="D177" s="196" t="s">
        <v>2</v>
      </c>
      <c r="E177" s="284" t="s">
        <v>3</v>
      </c>
      <c r="F177" s="211" t="s">
        <v>41</v>
      </c>
      <c r="G177" s="238" t="s">
        <v>4</v>
      </c>
      <c r="H177" s="211" t="s">
        <v>40</v>
      </c>
      <c r="I177" s="239" t="s">
        <v>5</v>
      </c>
      <c r="J177" s="211" t="s">
        <v>6</v>
      </c>
      <c r="K177" s="230" t="s">
        <v>7</v>
      </c>
      <c r="L177" s="242" t="s">
        <v>23</v>
      </c>
      <c r="M177" s="235" t="s">
        <v>8</v>
      </c>
    </row>
    <row r="178" spans="1:13" s="10" customFormat="1" ht="95.25" customHeight="1" x14ac:dyDescent="0.2">
      <c r="A178" s="72">
        <v>1</v>
      </c>
      <c r="B178" s="17" t="s">
        <v>153</v>
      </c>
      <c r="C178" s="71"/>
      <c r="D178" s="72" t="s">
        <v>11</v>
      </c>
      <c r="E178" s="306">
        <v>250</v>
      </c>
      <c r="F178" s="169"/>
      <c r="G178" s="341">
        <v>0.08</v>
      </c>
      <c r="H178" s="15">
        <f t="shared" ref="H178" si="116">F178*G178+F178</f>
        <v>0</v>
      </c>
      <c r="I178" s="14">
        <f t="shared" ref="I178" si="117">E178*F178</f>
        <v>0</v>
      </c>
      <c r="J178" s="15">
        <f t="shared" ref="J178" si="118">K178-I178</f>
        <v>0</v>
      </c>
      <c r="K178" s="15">
        <f t="shared" ref="K178" si="119">E178*H178</f>
        <v>0</v>
      </c>
      <c r="L178" s="247" t="s">
        <v>154</v>
      </c>
      <c r="M178" s="165" t="s">
        <v>24</v>
      </c>
    </row>
    <row r="179" spans="1:13" s="10" customFormat="1" ht="95.25" customHeight="1" x14ac:dyDescent="0.2">
      <c r="A179" s="72">
        <v>2</v>
      </c>
      <c r="B179" s="92" t="s">
        <v>213</v>
      </c>
      <c r="C179" s="51"/>
      <c r="D179" s="12" t="s">
        <v>9</v>
      </c>
      <c r="E179" s="285">
        <v>400</v>
      </c>
      <c r="F179" s="212"/>
      <c r="G179" s="341">
        <v>0.08</v>
      </c>
      <c r="H179" s="15">
        <f t="shared" ref="H179:H180" si="120">F179*G179+F179</f>
        <v>0</v>
      </c>
      <c r="I179" s="14">
        <f t="shared" ref="I179:I180" si="121">E179*F179</f>
        <v>0</v>
      </c>
      <c r="J179" s="15">
        <f t="shared" ref="J179:J180" si="122">K179-I179</f>
        <v>0</v>
      </c>
      <c r="K179" s="15">
        <f t="shared" ref="K179:K180" si="123">E179*H179</f>
        <v>0</v>
      </c>
      <c r="L179" s="236"/>
      <c r="M179" s="41" t="s">
        <v>24</v>
      </c>
    </row>
    <row r="180" spans="1:13" s="10" customFormat="1" ht="95.25" customHeight="1" x14ac:dyDescent="0.2">
      <c r="A180" s="72">
        <v>3</v>
      </c>
      <c r="B180" s="92" t="s">
        <v>214</v>
      </c>
      <c r="C180" s="51"/>
      <c r="D180" s="12" t="s">
        <v>9</v>
      </c>
      <c r="E180" s="285">
        <v>300</v>
      </c>
      <c r="F180" s="212"/>
      <c r="G180" s="341">
        <v>0.08</v>
      </c>
      <c r="H180" s="15">
        <f t="shared" si="120"/>
        <v>0</v>
      </c>
      <c r="I180" s="14">
        <f t="shared" si="121"/>
        <v>0</v>
      </c>
      <c r="J180" s="15">
        <f t="shared" si="122"/>
        <v>0</v>
      </c>
      <c r="K180" s="15">
        <f t="shared" si="123"/>
        <v>0</v>
      </c>
      <c r="L180" s="236"/>
      <c r="M180" s="41" t="s">
        <v>24</v>
      </c>
    </row>
    <row r="181" spans="1:13" s="10" customFormat="1" ht="22.5" customHeight="1" x14ac:dyDescent="0.2">
      <c r="A181" s="5"/>
      <c r="B181" s="208"/>
      <c r="C181" s="70"/>
      <c r="D181" s="65"/>
      <c r="E181" s="283"/>
      <c r="F181" s="188" t="s">
        <v>10</v>
      </c>
      <c r="G181" s="28"/>
      <c r="H181" s="28"/>
      <c r="I181" s="342">
        <f>SUM(I178:I180)</f>
        <v>0</v>
      </c>
      <c r="J181" s="343">
        <f>SUM(J178:J180)</f>
        <v>0</v>
      </c>
      <c r="K181" s="343">
        <f>SUM(K178:K180)</f>
        <v>0</v>
      </c>
      <c r="L181" s="243"/>
      <c r="M181" s="9"/>
    </row>
    <row r="182" spans="1:13" s="10" customFormat="1" ht="12" x14ac:dyDescent="0.2">
      <c r="A182" s="65"/>
      <c r="B182" s="329"/>
      <c r="C182" s="330"/>
      <c r="D182" s="65"/>
      <c r="E182" s="308"/>
      <c r="F182" s="191"/>
      <c r="G182" s="317"/>
      <c r="H182" s="109"/>
      <c r="I182" s="108"/>
      <c r="J182" s="109"/>
      <c r="K182" s="228"/>
      <c r="L182" s="255"/>
      <c r="M182" s="88"/>
    </row>
    <row r="183" spans="1:13" s="10" customFormat="1" ht="12" x14ac:dyDescent="0.2">
      <c r="A183" s="73"/>
      <c r="B183" s="200"/>
      <c r="C183" s="116"/>
      <c r="D183" s="132"/>
      <c r="E183" s="310"/>
      <c r="F183" s="139"/>
      <c r="G183" s="75"/>
      <c r="H183" s="75"/>
      <c r="I183" s="29"/>
      <c r="J183" s="30"/>
      <c r="K183" s="219"/>
      <c r="L183" s="246"/>
      <c r="M183" s="9"/>
    </row>
    <row r="184" spans="1:13" s="10" customFormat="1" x14ac:dyDescent="0.2">
      <c r="A184" s="49"/>
      <c r="B184" s="203" t="s">
        <v>155</v>
      </c>
      <c r="C184" s="339"/>
      <c r="D184" s="276"/>
      <c r="E184" s="299"/>
      <c r="F184" s="340"/>
      <c r="G184" s="60"/>
      <c r="H184" s="61"/>
      <c r="I184" s="61"/>
      <c r="J184" s="61"/>
      <c r="K184" s="222"/>
      <c r="L184" s="251"/>
      <c r="M184" s="3"/>
    </row>
    <row r="185" spans="1:13" s="10" customFormat="1" ht="36" x14ac:dyDescent="0.2">
      <c r="A185" s="196" t="s">
        <v>0</v>
      </c>
      <c r="B185" s="234" t="s">
        <v>39</v>
      </c>
      <c r="C185" s="237" t="s">
        <v>1</v>
      </c>
      <c r="D185" s="196" t="s">
        <v>2</v>
      </c>
      <c r="E185" s="284" t="s">
        <v>3</v>
      </c>
      <c r="F185" s="211" t="s">
        <v>41</v>
      </c>
      <c r="G185" s="238" t="s">
        <v>4</v>
      </c>
      <c r="H185" s="211" t="s">
        <v>40</v>
      </c>
      <c r="I185" s="239" t="s">
        <v>5</v>
      </c>
      <c r="J185" s="211" t="s">
        <v>6</v>
      </c>
      <c r="K185" s="230" t="s">
        <v>7</v>
      </c>
      <c r="L185" s="242" t="s">
        <v>23</v>
      </c>
      <c r="M185" s="235" t="s">
        <v>8</v>
      </c>
    </row>
    <row r="186" spans="1:13" s="10" customFormat="1" ht="24" x14ac:dyDescent="0.2">
      <c r="A186" s="11">
        <v>1</v>
      </c>
      <c r="B186" s="92" t="s">
        <v>184</v>
      </c>
      <c r="C186" s="51"/>
      <c r="D186" s="12" t="s">
        <v>11</v>
      </c>
      <c r="E186" s="285">
        <v>100</v>
      </c>
      <c r="F186" s="212"/>
      <c r="G186" s="44">
        <v>0.08</v>
      </c>
      <c r="H186" s="15">
        <f t="shared" ref="H186" si="124">F186*G186+F186</f>
        <v>0</v>
      </c>
      <c r="I186" s="14">
        <f t="shared" ref="I186" si="125">E186*F186</f>
        <v>0</v>
      </c>
      <c r="J186" s="15">
        <f t="shared" ref="J186" si="126">K186-I186</f>
        <v>0</v>
      </c>
      <c r="K186" s="213">
        <f t="shared" ref="K186" si="127">E186*H186</f>
        <v>0</v>
      </c>
      <c r="L186" s="236" t="s">
        <v>185</v>
      </c>
      <c r="M186" s="165" t="s">
        <v>24</v>
      </c>
    </row>
    <row r="187" spans="1:13" s="10" customFormat="1" ht="12" x14ac:dyDescent="0.2">
      <c r="A187" s="11">
        <v>2</v>
      </c>
      <c r="B187" s="92" t="s">
        <v>186</v>
      </c>
      <c r="C187" s="51"/>
      <c r="D187" s="12" t="s">
        <v>11</v>
      </c>
      <c r="E187" s="285">
        <v>50</v>
      </c>
      <c r="F187" s="212"/>
      <c r="G187" s="44">
        <v>0.08</v>
      </c>
      <c r="H187" s="15">
        <f t="shared" ref="H187:H188" si="128">F187*G187+F187</f>
        <v>0</v>
      </c>
      <c r="I187" s="14">
        <f t="shared" ref="I187:I188" si="129">E187*F187</f>
        <v>0</v>
      </c>
      <c r="J187" s="15">
        <f t="shared" ref="J187:J188" si="130">K187-I187</f>
        <v>0</v>
      </c>
      <c r="K187" s="213">
        <f t="shared" ref="K187:K188" si="131">E187*H187</f>
        <v>0</v>
      </c>
      <c r="L187" s="236"/>
      <c r="M187" s="165" t="s">
        <v>24</v>
      </c>
    </row>
    <row r="188" spans="1:13" s="10" customFormat="1" ht="36" x14ac:dyDescent="0.2">
      <c r="A188" s="11">
        <v>3</v>
      </c>
      <c r="B188" s="17" t="s">
        <v>207</v>
      </c>
      <c r="C188" s="17"/>
      <c r="D188" s="18" t="s">
        <v>9</v>
      </c>
      <c r="E188" s="285">
        <v>10</v>
      </c>
      <c r="F188" s="212"/>
      <c r="G188" s="44">
        <v>0.08</v>
      </c>
      <c r="H188" s="15">
        <f t="shared" si="128"/>
        <v>0</v>
      </c>
      <c r="I188" s="14">
        <f t="shared" si="129"/>
        <v>0</v>
      </c>
      <c r="J188" s="15">
        <f t="shared" si="130"/>
        <v>0</v>
      </c>
      <c r="K188" s="213">
        <f t="shared" si="131"/>
        <v>0</v>
      </c>
      <c r="L188" s="236"/>
      <c r="M188" s="165" t="s">
        <v>160</v>
      </c>
    </row>
    <row r="189" spans="1:13" s="10" customFormat="1" x14ac:dyDescent="0.2">
      <c r="A189" s="67"/>
      <c r="B189" s="88"/>
      <c r="C189" s="64"/>
      <c r="D189" s="65"/>
      <c r="E189" s="308"/>
      <c r="F189" s="212" t="s">
        <v>13</v>
      </c>
      <c r="G189" s="66"/>
      <c r="H189" s="156"/>
      <c r="I189" s="160">
        <f>SUM(I186:I188)</f>
        <v>0</v>
      </c>
      <c r="J189" s="160">
        <f>SUM(J186:J188)</f>
        <v>0</v>
      </c>
      <c r="K189" s="220">
        <f>SUM(K186:K188)</f>
        <v>0</v>
      </c>
      <c r="L189" s="250"/>
      <c r="M189" s="9"/>
    </row>
    <row r="190" spans="1:13" s="10" customFormat="1" ht="12" x14ac:dyDescent="0.2">
      <c r="A190" s="73"/>
      <c r="B190" s="203"/>
      <c r="C190" s="145"/>
      <c r="D190" s="132"/>
      <c r="E190" s="294"/>
      <c r="F190" s="180"/>
      <c r="G190" s="117"/>
      <c r="H190" s="117"/>
      <c r="I190" s="7"/>
      <c r="J190" s="8"/>
      <c r="K190" s="215"/>
      <c r="L190" s="241"/>
      <c r="M190" s="9"/>
    </row>
    <row r="191" spans="1:13" s="10" customFormat="1" ht="12" x14ac:dyDescent="0.2">
      <c r="A191" s="5"/>
      <c r="B191" s="207" t="s">
        <v>156</v>
      </c>
      <c r="C191" s="141"/>
      <c r="D191" s="32"/>
      <c r="E191" s="283"/>
      <c r="F191" s="179"/>
      <c r="G191" s="6"/>
      <c r="H191" s="6"/>
      <c r="I191" s="7"/>
      <c r="J191" s="8"/>
      <c r="K191" s="215"/>
      <c r="L191" s="241"/>
      <c r="M191" s="9"/>
    </row>
    <row r="192" spans="1:13" s="10" customFormat="1" ht="36" x14ac:dyDescent="0.2">
      <c r="A192" s="196" t="s">
        <v>0</v>
      </c>
      <c r="B192" s="234" t="s">
        <v>39</v>
      </c>
      <c r="C192" s="237" t="s">
        <v>1</v>
      </c>
      <c r="D192" s="196" t="s">
        <v>2</v>
      </c>
      <c r="E192" s="284" t="s">
        <v>3</v>
      </c>
      <c r="F192" s="211" t="s">
        <v>41</v>
      </c>
      <c r="G192" s="238" t="s">
        <v>4</v>
      </c>
      <c r="H192" s="211" t="s">
        <v>40</v>
      </c>
      <c r="I192" s="239" t="s">
        <v>5</v>
      </c>
      <c r="J192" s="211" t="s">
        <v>6</v>
      </c>
      <c r="K192" s="230" t="s">
        <v>7</v>
      </c>
      <c r="L192" s="242" t="s">
        <v>23</v>
      </c>
      <c r="M192" s="235" t="s">
        <v>8</v>
      </c>
    </row>
    <row r="193" spans="1:13" s="10" customFormat="1" ht="230.25" customHeight="1" x14ac:dyDescent="0.2">
      <c r="A193" s="18">
        <v>1</v>
      </c>
      <c r="B193" s="17" t="s">
        <v>157</v>
      </c>
      <c r="C193" s="17"/>
      <c r="D193" s="18" t="s">
        <v>11</v>
      </c>
      <c r="E193" s="285">
        <v>15</v>
      </c>
      <c r="F193" s="212"/>
      <c r="G193" s="44">
        <v>0.08</v>
      </c>
      <c r="H193" s="15">
        <f t="shared" ref="H193" si="132">F193*G193+F193</f>
        <v>0</v>
      </c>
      <c r="I193" s="14">
        <f t="shared" ref="I193" si="133">E193*F193</f>
        <v>0</v>
      </c>
      <c r="J193" s="15">
        <f t="shared" ref="J193" si="134">K193-I193</f>
        <v>0</v>
      </c>
      <c r="K193" s="213">
        <f t="shared" ref="K193" si="135">E193*H193</f>
        <v>0</v>
      </c>
      <c r="L193" s="247" t="s">
        <v>159</v>
      </c>
      <c r="M193" s="165" t="s">
        <v>160</v>
      </c>
    </row>
    <row r="194" spans="1:13" s="10" customFormat="1" x14ac:dyDescent="0.2">
      <c r="A194" s="5"/>
      <c r="B194" s="208"/>
      <c r="C194" s="70"/>
      <c r="D194" s="65"/>
      <c r="E194" s="283"/>
      <c r="F194" s="170" t="s">
        <v>10</v>
      </c>
      <c r="G194" s="28"/>
      <c r="H194" s="28"/>
      <c r="I194" s="21">
        <f>SUM(I193)</f>
        <v>0</v>
      </c>
      <c r="J194" s="22">
        <f>SUM(J193)</f>
        <v>0</v>
      </c>
      <c r="K194" s="216">
        <f>SUM(K193)</f>
        <v>0</v>
      </c>
      <c r="L194" s="243"/>
      <c r="M194" s="9"/>
    </row>
    <row r="195" spans="1:13" s="10" customFormat="1" ht="12" x14ac:dyDescent="0.2">
      <c r="A195" s="67"/>
      <c r="B195" s="9"/>
      <c r="C195" s="331"/>
      <c r="D195" s="65"/>
      <c r="E195" s="308"/>
      <c r="F195" s="99"/>
      <c r="G195" s="81"/>
      <c r="H195" s="109"/>
      <c r="I195" s="108"/>
      <c r="J195" s="109"/>
      <c r="K195" s="228"/>
      <c r="L195" s="255"/>
      <c r="M195" s="89"/>
    </row>
    <row r="196" spans="1:13" s="10" customFormat="1" x14ac:dyDescent="0.2">
      <c r="A196" s="49"/>
      <c r="B196" s="203" t="s">
        <v>158</v>
      </c>
      <c r="C196" s="150"/>
      <c r="D196" s="276"/>
      <c r="E196" s="299"/>
      <c r="F196" s="183"/>
      <c r="G196" s="60"/>
      <c r="H196" s="61"/>
      <c r="I196" s="61"/>
      <c r="J196" s="61"/>
      <c r="K196" s="222"/>
      <c r="L196" s="251"/>
      <c r="M196" s="3"/>
    </row>
    <row r="197" spans="1:13" s="10" customFormat="1" ht="36" x14ac:dyDescent="0.2">
      <c r="A197" s="196" t="s">
        <v>0</v>
      </c>
      <c r="B197" s="234" t="s">
        <v>39</v>
      </c>
      <c r="C197" s="237" t="s">
        <v>1</v>
      </c>
      <c r="D197" s="196" t="s">
        <v>2</v>
      </c>
      <c r="E197" s="284" t="s">
        <v>3</v>
      </c>
      <c r="F197" s="211" t="s">
        <v>41</v>
      </c>
      <c r="G197" s="238" t="s">
        <v>4</v>
      </c>
      <c r="H197" s="211" t="s">
        <v>40</v>
      </c>
      <c r="I197" s="239" t="s">
        <v>5</v>
      </c>
      <c r="J197" s="211" t="s">
        <v>6</v>
      </c>
      <c r="K197" s="230" t="s">
        <v>7</v>
      </c>
      <c r="L197" s="242" t="s">
        <v>23</v>
      </c>
      <c r="M197" s="235" t="s">
        <v>8</v>
      </c>
    </row>
    <row r="198" spans="1:13" s="10" customFormat="1" ht="60" x14ac:dyDescent="0.2">
      <c r="A198" s="11">
        <v>1</v>
      </c>
      <c r="B198" s="92" t="s">
        <v>162</v>
      </c>
      <c r="C198" s="51"/>
      <c r="D198" s="12" t="s">
        <v>11</v>
      </c>
      <c r="E198" s="285">
        <v>25</v>
      </c>
      <c r="F198" s="212"/>
      <c r="G198" s="44">
        <v>0.08</v>
      </c>
      <c r="H198" s="15">
        <f t="shared" ref="H198:H199" si="136">F198*G198+F198</f>
        <v>0</v>
      </c>
      <c r="I198" s="14">
        <f t="shared" ref="I198:I199" si="137">E198*F198</f>
        <v>0</v>
      </c>
      <c r="J198" s="15">
        <f t="shared" ref="J198:J199" si="138">K198-I198</f>
        <v>0</v>
      </c>
      <c r="K198" s="213">
        <f t="shared" ref="K198:K199" si="139">E198*H198</f>
        <v>0</v>
      </c>
      <c r="L198" s="236" t="s">
        <v>194</v>
      </c>
      <c r="M198" s="165" t="s">
        <v>160</v>
      </c>
    </row>
    <row r="199" spans="1:13" s="10" customFormat="1" ht="24" x14ac:dyDescent="0.2">
      <c r="A199" s="11">
        <v>2</v>
      </c>
      <c r="B199" s="92" t="s">
        <v>163</v>
      </c>
      <c r="C199" s="51"/>
      <c r="D199" s="12" t="s">
        <v>11</v>
      </c>
      <c r="E199" s="285">
        <v>20</v>
      </c>
      <c r="F199" s="212"/>
      <c r="G199" s="44">
        <v>0.08</v>
      </c>
      <c r="H199" s="15">
        <f t="shared" si="136"/>
        <v>0</v>
      </c>
      <c r="I199" s="14">
        <f t="shared" si="137"/>
        <v>0</v>
      </c>
      <c r="J199" s="15">
        <f t="shared" si="138"/>
        <v>0</v>
      </c>
      <c r="K199" s="213">
        <f t="shared" si="139"/>
        <v>0</v>
      </c>
      <c r="L199" s="236"/>
      <c r="M199" s="165" t="s">
        <v>160</v>
      </c>
    </row>
    <row r="200" spans="1:13" s="10" customFormat="1" x14ac:dyDescent="0.2">
      <c r="A200" s="67"/>
      <c r="B200" s="88"/>
      <c r="C200" s="64"/>
      <c r="D200" s="65"/>
      <c r="E200" s="308"/>
      <c r="F200" s="169" t="s">
        <v>13</v>
      </c>
      <c r="G200" s="66"/>
      <c r="H200" s="156"/>
      <c r="I200" s="160">
        <f>SUM(I198:I199)</f>
        <v>0</v>
      </c>
      <c r="J200" s="160">
        <f>SUM(J198:J199)</f>
        <v>0</v>
      </c>
      <c r="K200" s="220">
        <f>SUM(K198:K199)</f>
        <v>0</v>
      </c>
      <c r="L200" s="250"/>
      <c r="M200" s="9"/>
    </row>
    <row r="201" spans="1:13" s="10" customFormat="1" ht="12" x14ac:dyDescent="0.2">
      <c r="A201" s="73"/>
      <c r="B201" s="78"/>
      <c r="C201" s="74"/>
      <c r="D201" s="132"/>
      <c r="E201" s="310"/>
      <c r="F201" s="139"/>
      <c r="G201" s="75"/>
      <c r="H201" s="75"/>
      <c r="I201" s="76"/>
      <c r="J201" s="77"/>
      <c r="K201" s="227"/>
      <c r="L201" s="254"/>
      <c r="M201" s="78"/>
    </row>
    <row r="202" spans="1:13" s="10" customFormat="1" x14ac:dyDescent="0.2">
      <c r="A202" s="49"/>
      <c r="B202" s="203" t="s">
        <v>161</v>
      </c>
      <c r="C202" s="150"/>
      <c r="D202" s="276"/>
      <c r="E202" s="299"/>
      <c r="F202" s="183"/>
      <c r="G202" s="60"/>
      <c r="H202" s="61"/>
      <c r="I202" s="61"/>
      <c r="J202" s="61"/>
      <c r="K202" s="222"/>
      <c r="L202" s="251"/>
      <c r="M202" s="3"/>
    </row>
    <row r="203" spans="1:13" s="25" customFormat="1" ht="36" x14ac:dyDescent="0.2">
      <c r="A203" s="196" t="s">
        <v>0</v>
      </c>
      <c r="B203" s="234" t="s">
        <v>39</v>
      </c>
      <c r="C203" s="237" t="s">
        <v>1</v>
      </c>
      <c r="D203" s="196" t="s">
        <v>2</v>
      </c>
      <c r="E203" s="284" t="s">
        <v>3</v>
      </c>
      <c r="F203" s="211" t="s">
        <v>41</v>
      </c>
      <c r="G203" s="238" t="s">
        <v>4</v>
      </c>
      <c r="H203" s="211" t="s">
        <v>40</v>
      </c>
      <c r="I203" s="239" t="s">
        <v>5</v>
      </c>
      <c r="J203" s="211" t="s">
        <v>6</v>
      </c>
      <c r="K203" s="230" t="s">
        <v>7</v>
      </c>
      <c r="L203" s="242" t="s">
        <v>23</v>
      </c>
      <c r="M203" s="235" t="s">
        <v>8</v>
      </c>
    </row>
    <row r="204" spans="1:13" s="25" customFormat="1" ht="36" x14ac:dyDescent="0.2">
      <c r="A204" s="11">
        <v>1</v>
      </c>
      <c r="B204" s="92" t="s">
        <v>197</v>
      </c>
      <c r="C204" s="51" t="s">
        <v>20</v>
      </c>
      <c r="D204" s="12" t="s">
        <v>11</v>
      </c>
      <c r="E204" s="285">
        <v>6</v>
      </c>
      <c r="F204" s="212"/>
      <c r="G204" s="44">
        <v>0.08</v>
      </c>
      <c r="H204" s="15">
        <f t="shared" ref="H204" si="140">F204*G204+F204</f>
        <v>0</v>
      </c>
      <c r="I204" s="14">
        <f t="shared" ref="I204" si="141">E204*F204</f>
        <v>0</v>
      </c>
      <c r="J204" s="15">
        <f t="shared" ref="J204" si="142">K204-I204</f>
        <v>0</v>
      </c>
      <c r="K204" s="213">
        <f t="shared" ref="K204" si="143">E204*H204</f>
        <v>0</v>
      </c>
      <c r="L204" s="236" t="s">
        <v>198</v>
      </c>
      <c r="M204" s="165" t="s">
        <v>160</v>
      </c>
    </row>
    <row r="205" spans="1:13" s="25" customFormat="1" ht="24" x14ac:dyDescent="0.2">
      <c r="A205" s="11">
        <v>2</v>
      </c>
      <c r="B205" s="92" t="s">
        <v>179</v>
      </c>
      <c r="C205" s="51"/>
      <c r="D205" s="12" t="s">
        <v>11</v>
      </c>
      <c r="E205" s="285">
        <v>6</v>
      </c>
      <c r="F205" s="212"/>
      <c r="G205" s="44">
        <v>0.08</v>
      </c>
      <c r="H205" s="15">
        <f t="shared" ref="H205:H206" si="144">F205*G205+F205</f>
        <v>0</v>
      </c>
      <c r="I205" s="14">
        <f t="shared" ref="I205:I206" si="145">E205*F205</f>
        <v>0</v>
      </c>
      <c r="J205" s="15">
        <f t="shared" ref="J205:J206" si="146">K205-I205</f>
        <v>0</v>
      </c>
      <c r="K205" s="213">
        <f t="shared" ref="K205:K206" si="147">E205*H205</f>
        <v>0</v>
      </c>
      <c r="L205" s="236" t="s">
        <v>198</v>
      </c>
      <c r="M205" s="165" t="s">
        <v>160</v>
      </c>
    </row>
    <row r="206" spans="1:13" s="10" customFormat="1" ht="24" x14ac:dyDescent="0.2">
      <c r="A206" s="11">
        <v>3</v>
      </c>
      <c r="B206" s="92" t="s">
        <v>180</v>
      </c>
      <c r="C206" s="51"/>
      <c r="D206" s="12" t="s">
        <v>11</v>
      </c>
      <c r="E206" s="285">
        <v>1</v>
      </c>
      <c r="F206" s="212"/>
      <c r="G206" s="44">
        <v>0.08</v>
      </c>
      <c r="H206" s="15">
        <f t="shared" si="144"/>
        <v>0</v>
      </c>
      <c r="I206" s="14">
        <f t="shared" si="145"/>
        <v>0</v>
      </c>
      <c r="J206" s="15">
        <f t="shared" si="146"/>
        <v>0</v>
      </c>
      <c r="K206" s="213">
        <f t="shared" si="147"/>
        <v>0</v>
      </c>
      <c r="L206" s="259"/>
      <c r="M206" s="165" t="s">
        <v>160</v>
      </c>
    </row>
    <row r="207" spans="1:13" s="10" customFormat="1" x14ac:dyDescent="0.2">
      <c r="A207" s="67"/>
      <c r="B207" s="88"/>
      <c r="C207" s="64"/>
      <c r="D207" s="65"/>
      <c r="E207" s="308"/>
      <c r="F207" s="169" t="s">
        <v>13</v>
      </c>
      <c r="G207" s="66"/>
      <c r="H207" s="156"/>
      <c r="I207" s="160">
        <f>SUM(I204:I206)</f>
        <v>0</v>
      </c>
      <c r="J207" s="160">
        <f>SUM(J204:J206)</f>
        <v>0</v>
      </c>
      <c r="K207" s="220">
        <f>SUM(K204:K206)</f>
        <v>0</v>
      </c>
      <c r="L207" s="250"/>
      <c r="M207" s="9"/>
    </row>
    <row r="208" spans="1:13" s="10" customFormat="1" x14ac:dyDescent="0.2">
      <c r="A208" s="5"/>
      <c r="B208" s="203"/>
      <c r="C208" s="147"/>
      <c r="D208" s="65"/>
      <c r="E208" s="286"/>
      <c r="F208" s="179"/>
      <c r="G208" s="6"/>
      <c r="H208" s="6"/>
      <c r="I208" s="7"/>
      <c r="J208" s="8"/>
      <c r="K208" s="215"/>
      <c r="L208" s="241"/>
      <c r="M208" s="53"/>
    </row>
    <row r="209" spans="1:13" s="85" customFormat="1" ht="12" x14ac:dyDescent="0.2">
      <c r="B209" s="319"/>
      <c r="C209" s="89"/>
      <c r="D209" s="89"/>
      <c r="E209" s="313"/>
      <c r="F209" s="99"/>
      <c r="G209" s="163"/>
      <c r="H209" s="109"/>
      <c r="I209" s="108"/>
      <c r="J209" s="109"/>
      <c r="K209" s="228"/>
      <c r="L209" s="255"/>
      <c r="M209" s="88"/>
    </row>
    <row r="210" spans="1:13" s="85" customFormat="1" x14ac:dyDescent="0.2">
      <c r="A210" s="49"/>
      <c r="B210" s="203" t="s">
        <v>164</v>
      </c>
      <c r="C210" s="150"/>
      <c r="D210" s="276"/>
      <c r="E210" s="299"/>
      <c r="F210" s="183"/>
      <c r="G210" s="60"/>
      <c r="H210" s="61"/>
      <c r="I210" s="61"/>
      <c r="J210" s="61"/>
      <c r="K210" s="222"/>
      <c r="L210" s="251"/>
      <c r="M210" s="3"/>
    </row>
    <row r="211" spans="1:13" s="85" customFormat="1" ht="36" x14ac:dyDescent="0.2">
      <c r="A211" s="196" t="s">
        <v>0</v>
      </c>
      <c r="B211" s="234" t="s">
        <v>39</v>
      </c>
      <c r="C211" s="237" t="s">
        <v>1</v>
      </c>
      <c r="D211" s="196" t="s">
        <v>2</v>
      </c>
      <c r="E211" s="284" t="s">
        <v>3</v>
      </c>
      <c r="F211" s="211" t="s">
        <v>41</v>
      </c>
      <c r="G211" s="238" t="s">
        <v>4</v>
      </c>
      <c r="H211" s="211" t="s">
        <v>40</v>
      </c>
      <c r="I211" s="239" t="s">
        <v>5</v>
      </c>
      <c r="J211" s="211" t="s">
        <v>6</v>
      </c>
      <c r="K211" s="230" t="s">
        <v>7</v>
      </c>
      <c r="L211" s="242" t="s">
        <v>23</v>
      </c>
      <c r="M211" s="235" t="s">
        <v>8</v>
      </c>
    </row>
    <row r="212" spans="1:13" s="85" customFormat="1" ht="108" x14ac:dyDescent="0.2">
      <c r="A212" s="11">
        <v>1</v>
      </c>
      <c r="B212" s="92" t="s">
        <v>219</v>
      </c>
      <c r="C212" s="51"/>
      <c r="D212" s="12" t="s">
        <v>9</v>
      </c>
      <c r="E212" s="285">
        <v>1</v>
      </c>
      <c r="F212" s="212"/>
      <c r="G212" s="44">
        <v>0.08</v>
      </c>
      <c r="H212" s="15">
        <f t="shared" ref="H212:H215" si="148">F212*G212+F212</f>
        <v>0</v>
      </c>
      <c r="I212" s="14">
        <f t="shared" ref="I212:I215" si="149">E212*F212</f>
        <v>0</v>
      </c>
      <c r="J212" s="15">
        <f t="shared" ref="J212:J215" si="150">K212-I212</f>
        <v>0</v>
      </c>
      <c r="K212" s="213">
        <f t="shared" ref="K212:K215" si="151">E212*H212</f>
        <v>0</v>
      </c>
      <c r="L212" s="236" t="s">
        <v>220</v>
      </c>
      <c r="M212" s="165" t="s">
        <v>160</v>
      </c>
    </row>
    <row r="213" spans="1:13" s="85" customFormat="1" ht="168" x14ac:dyDescent="0.2">
      <c r="A213" s="11">
        <v>2</v>
      </c>
      <c r="B213" s="92" t="s">
        <v>216</v>
      </c>
      <c r="C213" s="51"/>
      <c r="D213" s="12" t="s">
        <v>9</v>
      </c>
      <c r="E213" s="285">
        <v>40</v>
      </c>
      <c r="F213" s="212"/>
      <c r="G213" s="44">
        <v>0.08</v>
      </c>
      <c r="H213" s="15">
        <f t="shared" ref="H213" si="152">F213*G213+F213</f>
        <v>0</v>
      </c>
      <c r="I213" s="14">
        <f t="shared" ref="I213" si="153">E213*F213</f>
        <v>0</v>
      </c>
      <c r="J213" s="15">
        <f t="shared" ref="J213" si="154">K213-I213</f>
        <v>0</v>
      </c>
      <c r="K213" s="213">
        <f t="shared" ref="K213" si="155">E213*H213</f>
        <v>0</v>
      </c>
      <c r="L213" s="236"/>
      <c r="M213" s="165" t="s">
        <v>160</v>
      </c>
    </row>
    <row r="214" spans="1:13" s="85" customFormat="1" ht="36" x14ac:dyDescent="0.2">
      <c r="A214" s="11">
        <v>3</v>
      </c>
      <c r="B214" s="92" t="s">
        <v>217</v>
      </c>
      <c r="C214" s="51"/>
      <c r="D214" s="12" t="s">
        <v>9</v>
      </c>
      <c r="E214" s="285">
        <v>40</v>
      </c>
      <c r="F214" s="212"/>
      <c r="G214" s="44">
        <v>0.08</v>
      </c>
      <c r="H214" s="15">
        <f t="shared" si="148"/>
        <v>0</v>
      </c>
      <c r="I214" s="14">
        <f t="shared" si="149"/>
        <v>0</v>
      </c>
      <c r="J214" s="15">
        <f t="shared" si="150"/>
        <v>0</v>
      </c>
      <c r="K214" s="213">
        <f t="shared" si="151"/>
        <v>0</v>
      </c>
      <c r="L214" s="236"/>
      <c r="M214" s="165" t="s">
        <v>160</v>
      </c>
    </row>
    <row r="215" spans="1:13" s="85" customFormat="1" ht="24" x14ac:dyDescent="0.2">
      <c r="A215" s="11">
        <v>4</v>
      </c>
      <c r="B215" s="92" t="s">
        <v>218</v>
      </c>
      <c r="C215" s="51"/>
      <c r="D215" s="12" t="s">
        <v>9</v>
      </c>
      <c r="E215" s="285">
        <v>20</v>
      </c>
      <c r="F215" s="212"/>
      <c r="G215" s="44">
        <v>0.08</v>
      </c>
      <c r="H215" s="15">
        <f t="shared" si="148"/>
        <v>0</v>
      </c>
      <c r="I215" s="14">
        <f t="shared" si="149"/>
        <v>0</v>
      </c>
      <c r="J215" s="15">
        <f t="shared" si="150"/>
        <v>0</v>
      </c>
      <c r="K215" s="213">
        <f t="shared" si="151"/>
        <v>0</v>
      </c>
      <c r="L215" s="236"/>
      <c r="M215" s="165" t="s">
        <v>160</v>
      </c>
    </row>
    <row r="216" spans="1:13" s="85" customFormat="1" x14ac:dyDescent="0.2">
      <c r="A216" s="67"/>
      <c r="B216" s="88"/>
      <c r="C216" s="64"/>
      <c r="D216" s="65"/>
      <c r="E216" s="308"/>
      <c r="F216" s="169" t="s">
        <v>13</v>
      </c>
      <c r="G216" s="66"/>
      <c r="H216" s="156"/>
      <c r="I216" s="160">
        <f>SUM(I212:I215)</f>
        <v>0</v>
      </c>
      <c r="J216" s="160">
        <f>SUM(J212:J215)</f>
        <v>0</v>
      </c>
      <c r="K216" s="220">
        <f>SUM(K212:K215)</f>
        <v>0</v>
      </c>
      <c r="L216" s="250"/>
      <c r="M216" s="9"/>
    </row>
    <row r="217" spans="1:13" s="85" customFormat="1" x14ac:dyDescent="0.2">
      <c r="B217" s="88"/>
      <c r="C217" s="89"/>
      <c r="D217" s="89"/>
      <c r="E217" s="312"/>
      <c r="F217" s="97"/>
      <c r="G217" s="25"/>
      <c r="H217" s="333"/>
      <c r="I217" s="332"/>
      <c r="J217" s="332"/>
      <c r="K217" s="218"/>
      <c r="L217" s="245"/>
      <c r="M217" s="53"/>
    </row>
    <row r="218" spans="1:13" s="85" customFormat="1" x14ac:dyDescent="0.2">
      <c r="A218" s="49"/>
      <c r="B218" s="203" t="s">
        <v>165</v>
      </c>
      <c r="C218" s="150"/>
      <c r="D218" s="276"/>
      <c r="E218" s="299"/>
      <c r="F218" s="183"/>
      <c r="G218" s="60"/>
      <c r="H218" s="61"/>
      <c r="I218" s="61"/>
      <c r="J218" s="61"/>
      <c r="K218" s="222"/>
      <c r="L218" s="251"/>
      <c r="M218" s="3"/>
    </row>
    <row r="219" spans="1:13" s="85" customFormat="1" ht="36" x14ac:dyDescent="0.2">
      <c r="A219" s="196" t="s">
        <v>0</v>
      </c>
      <c r="B219" s="234" t="s">
        <v>39</v>
      </c>
      <c r="C219" s="237" t="s">
        <v>1</v>
      </c>
      <c r="D219" s="196" t="s">
        <v>2</v>
      </c>
      <c r="E219" s="284" t="s">
        <v>3</v>
      </c>
      <c r="F219" s="211" t="s">
        <v>41</v>
      </c>
      <c r="G219" s="238" t="s">
        <v>4</v>
      </c>
      <c r="H219" s="211" t="s">
        <v>40</v>
      </c>
      <c r="I219" s="239" t="s">
        <v>5</v>
      </c>
      <c r="J219" s="211" t="s">
        <v>6</v>
      </c>
      <c r="K219" s="230" t="s">
        <v>7</v>
      </c>
      <c r="L219" s="242" t="s">
        <v>23</v>
      </c>
      <c r="M219" s="235" t="s">
        <v>8</v>
      </c>
    </row>
    <row r="220" spans="1:13" s="85" customFormat="1" ht="84" x14ac:dyDescent="0.2">
      <c r="A220" s="11">
        <v>1</v>
      </c>
      <c r="B220" s="92" t="s">
        <v>227</v>
      </c>
      <c r="C220" s="51"/>
      <c r="D220" s="12" t="s">
        <v>9</v>
      </c>
      <c r="E220" s="285">
        <v>10</v>
      </c>
      <c r="F220" s="212"/>
      <c r="G220" s="44">
        <v>0.08</v>
      </c>
      <c r="H220" s="15">
        <f t="shared" ref="H220:H221" si="156">F220*G220+F220</f>
        <v>0</v>
      </c>
      <c r="I220" s="14">
        <f t="shared" ref="I220:I221" si="157">E220*F220</f>
        <v>0</v>
      </c>
      <c r="J220" s="15">
        <f t="shared" ref="J220:J221" si="158">K220-I220</f>
        <v>0</v>
      </c>
      <c r="K220" s="213">
        <f t="shared" ref="K220:K221" si="159">E220*H220</f>
        <v>0</v>
      </c>
      <c r="L220" s="236" t="s">
        <v>181</v>
      </c>
      <c r="M220" s="165" t="s">
        <v>24</v>
      </c>
    </row>
    <row r="221" spans="1:13" s="85" customFormat="1" ht="84" x14ac:dyDescent="0.2">
      <c r="A221" s="11">
        <v>2</v>
      </c>
      <c r="B221" s="92" t="s">
        <v>170</v>
      </c>
      <c r="C221" s="51"/>
      <c r="D221" s="12" t="s">
        <v>9</v>
      </c>
      <c r="E221" s="285">
        <v>150</v>
      </c>
      <c r="F221" s="212"/>
      <c r="G221" s="44">
        <v>0.08</v>
      </c>
      <c r="H221" s="15">
        <f t="shared" si="156"/>
        <v>0</v>
      </c>
      <c r="I221" s="14">
        <f t="shared" si="157"/>
        <v>0</v>
      </c>
      <c r="J221" s="15">
        <f t="shared" si="158"/>
        <v>0</v>
      </c>
      <c r="K221" s="213">
        <f t="shared" si="159"/>
        <v>0</v>
      </c>
      <c r="L221" s="236" t="s">
        <v>181</v>
      </c>
      <c r="M221" s="165" t="s">
        <v>24</v>
      </c>
    </row>
    <row r="222" spans="1:13" s="85" customFormat="1" ht="96" x14ac:dyDescent="0.2">
      <c r="A222" s="11">
        <v>3</v>
      </c>
      <c r="B222" s="92" t="s">
        <v>171</v>
      </c>
      <c r="C222" s="51"/>
      <c r="D222" s="12" t="s">
        <v>9</v>
      </c>
      <c r="E222" s="285">
        <v>150</v>
      </c>
      <c r="F222" s="212"/>
      <c r="G222" s="44">
        <v>0.08</v>
      </c>
      <c r="H222" s="15">
        <f t="shared" ref="H222" si="160">F222*G222+F222</f>
        <v>0</v>
      </c>
      <c r="I222" s="14">
        <f t="shared" ref="I222" si="161">E222*F222</f>
        <v>0</v>
      </c>
      <c r="J222" s="15">
        <f t="shared" ref="J222" si="162">K222-I222</f>
        <v>0</v>
      </c>
      <c r="K222" s="213">
        <f t="shared" ref="K222" si="163">E222*H222</f>
        <v>0</v>
      </c>
      <c r="L222" s="236" t="s">
        <v>181</v>
      </c>
      <c r="M222" s="165" t="s">
        <v>24</v>
      </c>
    </row>
    <row r="223" spans="1:13" s="85" customFormat="1" x14ac:dyDescent="0.2">
      <c r="A223" s="67"/>
      <c r="B223" s="88"/>
      <c r="C223" s="64"/>
      <c r="D223" s="65"/>
      <c r="E223" s="308"/>
      <c r="F223" s="169" t="s">
        <v>13</v>
      </c>
      <c r="G223" s="66"/>
      <c r="H223" s="156"/>
      <c r="I223" s="160">
        <f>SUM(I220:I222)</f>
        <v>0</v>
      </c>
      <c r="J223" s="160">
        <f>SUM(J220:J222)</f>
        <v>0</v>
      </c>
      <c r="K223" s="220">
        <f>SUM(K220:K222)</f>
        <v>0</v>
      </c>
      <c r="L223" s="250"/>
      <c r="M223" s="9"/>
    </row>
    <row r="224" spans="1:13" s="85" customFormat="1" x14ac:dyDescent="0.2">
      <c r="A224" s="67"/>
      <c r="B224" s="88"/>
      <c r="C224" s="64"/>
      <c r="D224" s="65"/>
      <c r="E224" s="308"/>
      <c r="F224" s="363"/>
      <c r="G224" s="364"/>
      <c r="H224" s="365"/>
      <c r="I224" s="366"/>
      <c r="J224" s="366"/>
      <c r="K224" s="367"/>
      <c r="L224" s="250"/>
      <c r="M224" s="9"/>
    </row>
    <row r="225" spans="1:14" s="85" customFormat="1" x14ac:dyDescent="0.2">
      <c r="A225" s="49"/>
      <c r="B225" s="203" t="s">
        <v>226</v>
      </c>
      <c r="C225" s="150"/>
      <c r="D225" s="276"/>
      <c r="E225" s="299"/>
      <c r="F225" s="183"/>
      <c r="G225" s="60"/>
      <c r="H225" s="61"/>
      <c r="I225" s="61"/>
      <c r="J225" s="61"/>
      <c r="K225" s="222"/>
      <c r="L225" s="251"/>
      <c r="M225" s="3"/>
    </row>
    <row r="226" spans="1:14" s="85" customFormat="1" ht="36" x14ac:dyDescent="0.2">
      <c r="A226" s="196" t="s">
        <v>0</v>
      </c>
      <c r="B226" s="234" t="s">
        <v>39</v>
      </c>
      <c r="C226" s="237" t="s">
        <v>1</v>
      </c>
      <c r="D226" s="196" t="s">
        <v>2</v>
      </c>
      <c r="E226" s="284" t="s">
        <v>3</v>
      </c>
      <c r="F226" s="211" t="s">
        <v>41</v>
      </c>
      <c r="G226" s="238" t="s">
        <v>4</v>
      </c>
      <c r="H226" s="211" t="s">
        <v>40</v>
      </c>
      <c r="I226" s="239" t="s">
        <v>5</v>
      </c>
      <c r="J226" s="211" t="s">
        <v>6</v>
      </c>
      <c r="K226" s="230" t="s">
        <v>7</v>
      </c>
      <c r="L226" s="242" t="s">
        <v>23</v>
      </c>
      <c r="M226" s="235" t="s">
        <v>8</v>
      </c>
    </row>
    <row r="227" spans="1:14" s="85" customFormat="1" ht="60" x14ac:dyDescent="0.2">
      <c r="A227" s="11">
        <v>4</v>
      </c>
      <c r="B227" s="92" t="s">
        <v>215</v>
      </c>
      <c r="C227" s="51"/>
      <c r="D227" s="12" t="s">
        <v>11</v>
      </c>
      <c r="E227" s="285">
        <v>20</v>
      </c>
      <c r="F227" s="212"/>
      <c r="G227" s="44">
        <v>0.08</v>
      </c>
      <c r="H227" s="15">
        <f t="shared" ref="H227:H229" si="164">F227*G227+F227</f>
        <v>0</v>
      </c>
      <c r="I227" s="14">
        <f t="shared" ref="I227:I229" si="165">E227*F227</f>
        <v>0</v>
      </c>
      <c r="J227" s="15">
        <f t="shared" ref="J227:J229" si="166">K227-I227</f>
        <v>0</v>
      </c>
      <c r="K227" s="213">
        <f t="shared" ref="K227:K229" si="167">E227*H227</f>
        <v>0</v>
      </c>
      <c r="L227" s="236" t="s">
        <v>212</v>
      </c>
      <c r="M227" s="165"/>
    </row>
    <row r="228" spans="1:14" s="85" customFormat="1" ht="12" x14ac:dyDescent="0.2">
      <c r="A228" s="11">
        <v>5</v>
      </c>
      <c r="B228" s="92" t="s">
        <v>166</v>
      </c>
      <c r="C228" s="51"/>
      <c r="D228" s="12" t="s">
        <v>9</v>
      </c>
      <c r="E228" s="285">
        <v>200</v>
      </c>
      <c r="F228" s="212"/>
      <c r="G228" s="44">
        <v>0.08</v>
      </c>
      <c r="H228" s="15">
        <f t="shared" si="164"/>
        <v>0</v>
      </c>
      <c r="I228" s="14">
        <f t="shared" si="165"/>
        <v>0</v>
      </c>
      <c r="J228" s="15">
        <f t="shared" si="166"/>
        <v>0</v>
      </c>
      <c r="K228" s="213">
        <f t="shared" si="167"/>
        <v>0</v>
      </c>
      <c r="L228" s="236"/>
      <c r="M228" s="165" t="s">
        <v>24</v>
      </c>
    </row>
    <row r="229" spans="1:14" s="85" customFormat="1" ht="12" x14ac:dyDescent="0.2">
      <c r="A229" s="11">
        <v>6</v>
      </c>
      <c r="B229" s="92" t="s">
        <v>167</v>
      </c>
      <c r="C229" s="51"/>
      <c r="D229" s="12" t="s">
        <v>9</v>
      </c>
      <c r="E229" s="285">
        <v>250</v>
      </c>
      <c r="F229" s="212"/>
      <c r="G229" s="44">
        <v>0.08</v>
      </c>
      <c r="H229" s="15">
        <f t="shared" si="164"/>
        <v>0</v>
      </c>
      <c r="I229" s="14">
        <f t="shared" si="165"/>
        <v>0</v>
      </c>
      <c r="J229" s="15">
        <f t="shared" si="166"/>
        <v>0</v>
      </c>
      <c r="K229" s="213">
        <f t="shared" si="167"/>
        <v>0</v>
      </c>
      <c r="L229" s="236"/>
      <c r="M229" s="165" t="s">
        <v>24</v>
      </c>
    </row>
    <row r="230" spans="1:14" s="85" customFormat="1" x14ac:dyDescent="0.2">
      <c r="A230" s="67"/>
      <c r="B230" s="88"/>
      <c r="C230" s="64"/>
      <c r="D230" s="65"/>
      <c r="E230" s="308"/>
      <c r="F230" s="169" t="s">
        <v>13</v>
      </c>
      <c r="G230" s="66"/>
      <c r="H230" s="156"/>
      <c r="I230" s="160">
        <f>SUM(I227:I229)</f>
        <v>0</v>
      </c>
      <c r="J230" s="160">
        <f>SUM(J227:J229)</f>
        <v>0</v>
      </c>
      <c r="K230" s="220">
        <f>SUM(K227:K229)</f>
        <v>0</v>
      </c>
      <c r="L230" s="250"/>
      <c r="M230" s="9"/>
    </row>
    <row r="231" spans="1:14" s="85" customFormat="1" x14ac:dyDescent="0.2">
      <c r="A231" s="49"/>
      <c r="B231" s="203" t="s">
        <v>168</v>
      </c>
      <c r="C231" s="150"/>
      <c r="D231" s="276"/>
      <c r="E231" s="299"/>
      <c r="F231" s="183"/>
      <c r="G231" s="60"/>
      <c r="H231" s="61"/>
      <c r="I231" s="61"/>
      <c r="J231" s="61"/>
      <c r="K231" s="222"/>
      <c r="L231" s="251"/>
      <c r="M231" s="3"/>
    </row>
    <row r="232" spans="1:14" s="85" customFormat="1" ht="36" x14ac:dyDescent="0.2">
      <c r="A232" s="196" t="s">
        <v>0</v>
      </c>
      <c r="B232" s="234" t="s">
        <v>39</v>
      </c>
      <c r="C232" s="237" t="s">
        <v>1</v>
      </c>
      <c r="D232" s="196" t="s">
        <v>2</v>
      </c>
      <c r="E232" s="284" t="s">
        <v>3</v>
      </c>
      <c r="F232" s="211" t="s">
        <v>41</v>
      </c>
      <c r="G232" s="238" t="s">
        <v>4</v>
      </c>
      <c r="H232" s="211" t="s">
        <v>40</v>
      </c>
      <c r="I232" s="239" t="s">
        <v>5</v>
      </c>
      <c r="J232" s="211" t="s">
        <v>6</v>
      </c>
      <c r="K232" s="230" t="s">
        <v>7</v>
      </c>
      <c r="L232" s="242" t="s">
        <v>23</v>
      </c>
      <c r="M232" s="235" t="s">
        <v>8</v>
      </c>
    </row>
    <row r="233" spans="1:14" s="85" customFormat="1" ht="96" x14ac:dyDescent="0.2">
      <c r="A233" s="11">
        <v>1</v>
      </c>
      <c r="B233" s="92" t="s">
        <v>202</v>
      </c>
      <c r="C233" s="51"/>
      <c r="D233" s="12" t="s">
        <v>9</v>
      </c>
      <c r="E233" s="285">
        <v>200</v>
      </c>
      <c r="F233" s="212"/>
      <c r="G233" s="44">
        <v>0.08</v>
      </c>
      <c r="H233" s="15">
        <f t="shared" ref="H233:H235" si="168">F233*G233+F233</f>
        <v>0</v>
      </c>
      <c r="I233" s="14">
        <f t="shared" ref="I233:I235" si="169">E233*F233</f>
        <v>0</v>
      </c>
      <c r="J233" s="15">
        <f t="shared" ref="J233:J235" si="170">K233-I233</f>
        <v>0</v>
      </c>
      <c r="K233" s="213">
        <f t="shared" ref="K233:K235" si="171">E233*H233</f>
        <v>0</v>
      </c>
      <c r="L233" s="236" t="s">
        <v>201</v>
      </c>
      <c r="M233" s="165" t="s">
        <v>24</v>
      </c>
    </row>
    <row r="234" spans="1:14" s="85" customFormat="1" ht="108" x14ac:dyDescent="0.2">
      <c r="A234" s="11">
        <v>2</v>
      </c>
      <c r="B234" s="92" t="s">
        <v>172</v>
      </c>
      <c r="C234" s="51"/>
      <c r="D234" s="12" t="s">
        <v>9</v>
      </c>
      <c r="E234" s="285">
        <v>250</v>
      </c>
      <c r="F234" s="212"/>
      <c r="G234" s="44">
        <v>0.08</v>
      </c>
      <c r="H234" s="15">
        <f t="shared" si="168"/>
        <v>0</v>
      </c>
      <c r="I234" s="14">
        <f t="shared" si="169"/>
        <v>0</v>
      </c>
      <c r="J234" s="15">
        <f t="shared" si="170"/>
        <v>0</v>
      </c>
      <c r="K234" s="213">
        <f t="shared" si="171"/>
        <v>0</v>
      </c>
      <c r="L234" s="236"/>
      <c r="M234" s="165" t="s">
        <v>24</v>
      </c>
    </row>
    <row r="235" spans="1:14" s="85" customFormat="1" ht="12" x14ac:dyDescent="0.2">
      <c r="A235" s="11">
        <v>3</v>
      </c>
      <c r="B235" s="92" t="s">
        <v>173</v>
      </c>
      <c r="C235" s="51"/>
      <c r="D235" s="12" t="s">
        <v>9</v>
      </c>
      <c r="E235" s="285">
        <v>150</v>
      </c>
      <c r="F235" s="212"/>
      <c r="G235" s="44">
        <v>0.08</v>
      </c>
      <c r="H235" s="15">
        <f t="shared" si="168"/>
        <v>0</v>
      </c>
      <c r="I235" s="14">
        <f t="shared" si="169"/>
        <v>0</v>
      </c>
      <c r="J235" s="15">
        <f t="shared" si="170"/>
        <v>0</v>
      </c>
      <c r="K235" s="213">
        <f t="shared" si="171"/>
        <v>0</v>
      </c>
      <c r="L235" s="236"/>
      <c r="M235" s="165" t="s">
        <v>24</v>
      </c>
    </row>
    <row r="236" spans="1:14" s="85" customFormat="1" x14ac:dyDescent="0.2">
      <c r="A236" s="67"/>
      <c r="B236" s="88"/>
      <c r="C236" s="64"/>
      <c r="D236" s="65"/>
      <c r="E236" s="308"/>
      <c r="F236" s="169" t="s">
        <v>13</v>
      </c>
      <c r="G236" s="66"/>
      <c r="H236" s="156"/>
      <c r="I236" s="160">
        <f>SUM(I233:I235)</f>
        <v>0</v>
      </c>
      <c r="J236" s="160">
        <f>SUM(J233:J235)</f>
        <v>0</v>
      </c>
      <c r="K236" s="220">
        <f>SUM(K233:K235)</f>
        <v>0</v>
      </c>
      <c r="L236" s="250"/>
      <c r="M236" s="9"/>
    </row>
    <row r="237" spans="1:14" s="85" customFormat="1" ht="12" x14ac:dyDescent="0.2">
      <c r="B237" s="88"/>
      <c r="C237" s="89"/>
      <c r="D237" s="89"/>
      <c r="E237" s="313"/>
      <c r="F237" s="99"/>
      <c r="G237" s="163"/>
      <c r="H237" s="109"/>
      <c r="I237" s="108"/>
      <c r="J237" s="109"/>
      <c r="K237" s="228"/>
      <c r="L237" s="255"/>
      <c r="M237" s="88"/>
    </row>
    <row r="238" spans="1:14" s="85" customFormat="1" x14ac:dyDescent="0.2">
      <c r="A238" s="49"/>
      <c r="B238" s="203" t="s">
        <v>169</v>
      </c>
      <c r="C238" s="150"/>
      <c r="D238" s="276"/>
      <c r="E238" s="299"/>
      <c r="F238" s="183"/>
      <c r="G238" s="60"/>
      <c r="H238" s="61"/>
      <c r="I238" s="61"/>
      <c r="J238" s="61"/>
      <c r="K238" s="222"/>
      <c r="L238" s="251"/>
      <c r="M238" s="3"/>
    </row>
    <row r="239" spans="1:14" s="85" customFormat="1" ht="36" x14ac:dyDescent="0.2">
      <c r="A239" s="196" t="s">
        <v>0</v>
      </c>
      <c r="B239" s="234" t="s">
        <v>39</v>
      </c>
      <c r="C239" s="237" t="s">
        <v>1</v>
      </c>
      <c r="D239" s="196" t="s">
        <v>2</v>
      </c>
      <c r="E239" s="284" t="s">
        <v>3</v>
      </c>
      <c r="F239" s="211" t="s">
        <v>41</v>
      </c>
      <c r="G239" s="238" t="s">
        <v>4</v>
      </c>
      <c r="H239" s="211" t="s">
        <v>40</v>
      </c>
      <c r="I239" s="239" t="s">
        <v>5</v>
      </c>
      <c r="J239" s="211" t="s">
        <v>6</v>
      </c>
      <c r="K239" s="230" t="s">
        <v>7</v>
      </c>
      <c r="L239" s="242" t="s">
        <v>23</v>
      </c>
      <c r="M239" s="235" t="s">
        <v>8</v>
      </c>
    </row>
    <row r="240" spans="1:14" s="85" customFormat="1" ht="96" x14ac:dyDescent="0.2">
      <c r="A240" s="11">
        <v>1</v>
      </c>
      <c r="B240" s="92" t="s">
        <v>176</v>
      </c>
      <c r="C240" s="51"/>
      <c r="D240" s="12" t="s">
        <v>9</v>
      </c>
      <c r="E240" s="285">
        <v>20</v>
      </c>
      <c r="F240" s="212"/>
      <c r="G240" s="44">
        <v>0.08</v>
      </c>
      <c r="H240" s="15">
        <f t="shared" ref="H240:H243" si="172">F240*G240+F240</f>
        <v>0</v>
      </c>
      <c r="I240" s="14">
        <f t="shared" ref="I240:I243" si="173">E240*F240</f>
        <v>0</v>
      </c>
      <c r="J240" s="15">
        <f t="shared" ref="J240:J243" si="174">K240-I240</f>
        <v>0</v>
      </c>
      <c r="K240" s="213">
        <f t="shared" ref="K240:K243" si="175">E240*H240</f>
        <v>0</v>
      </c>
      <c r="L240" s="236"/>
      <c r="M240" s="165" t="s">
        <v>160</v>
      </c>
      <c r="N240" s="87"/>
    </row>
    <row r="241" spans="1:14" s="85" customFormat="1" ht="144" x14ac:dyDescent="0.2">
      <c r="A241" s="11">
        <v>2</v>
      </c>
      <c r="B241" s="92" t="s">
        <v>177</v>
      </c>
      <c r="C241" s="51"/>
      <c r="D241" s="12" t="s">
        <v>11</v>
      </c>
      <c r="E241" s="285">
        <v>50</v>
      </c>
      <c r="F241" s="212"/>
      <c r="G241" s="44">
        <v>0.08</v>
      </c>
      <c r="H241" s="15">
        <f t="shared" ref="H241" si="176">F241*G241+F241</f>
        <v>0</v>
      </c>
      <c r="I241" s="14">
        <f t="shared" ref="I241" si="177">E241*F241</f>
        <v>0</v>
      </c>
      <c r="J241" s="15">
        <f t="shared" ref="J241" si="178">K241-I241</f>
        <v>0</v>
      </c>
      <c r="K241" s="213">
        <f t="shared" ref="K241" si="179">E241*H241</f>
        <v>0</v>
      </c>
      <c r="L241" s="236"/>
      <c r="M241" s="165" t="s">
        <v>160</v>
      </c>
      <c r="N241" s="87"/>
    </row>
    <row r="242" spans="1:14" s="85" customFormat="1" ht="36" x14ac:dyDescent="0.2">
      <c r="A242" s="11">
        <v>3</v>
      </c>
      <c r="B242" s="92" t="s">
        <v>178</v>
      </c>
      <c r="C242" s="51"/>
      <c r="D242" s="12" t="s">
        <v>9</v>
      </c>
      <c r="E242" s="285">
        <v>10</v>
      </c>
      <c r="F242" s="212"/>
      <c r="G242" s="44">
        <v>0.08</v>
      </c>
      <c r="H242" s="15">
        <f t="shared" si="172"/>
        <v>0</v>
      </c>
      <c r="I242" s="14">
        <f t="shared" si="173"/>
        <v>0</v>
      </c>
      <c r="J242" s="15">
        <f t="shared" si="174"/>
        <v>0</v>
      </c>
      <c r="K242" s="213">
        <f t="shared" si="175"/>
        <v>0</v>
      </c>
      <c r="L242" s="236"/>
      <c r="M242" s="165" t="s">
        <v>160</v>
      </c>
      <c r="N242" s="87"/>
    </row>
    <row r="243" spans="1:14" s="85" customFormat="1" ht="84" x14ac:dyDescent="0.2">
      <c r="A243" s="11">
        <v>4</v>
      </c>
      <c r="B243" s="92" t="s">
        <v>203</v>
      </c>
      <c r="C243" s="51"/>
      <c r="D243" s="12" t="s">
        <v>9</v>
      </c>
      <c r="E243" s="285">
        <v>10</v>
      </c>
      <c r="F243" s="212"/>
      <c r="G243" s="44">
        <v>0.08</v>
      </c>
      <c r="H243" s="15">
        <f t="shared" si="172"/>
        <v>0</v>
      </c>
      <c r="I243" s="14">
        <f t="shared" si="173"/>
        <v>0</v>
      </c>
      <c r="J243" s="15">
        <f t="shared" si="174"/>
        <v>0</v>
      </c>
      <c r="K243" s="213">
        <f t="shared" si="175"/>
        <v>0</v>
      </c>
      <c r="L243" s="236" t="s">
        <v>204</v>
      </c>
      <c r="M243" s="165" t="s">
        <v>160</v>
      </c>
      <c r="N243" s="87"/>
    </row>
    <row r="244" spans="1:14" s="85" customFormat="1" x14ac:dyDescent="0.2">
      <c r="A244" s="67"/>
      <c r="B244" s="88"/>
      <c r="C244" s="64"/>
      <c r="D244" s="65"/>
      <c r="E244" s="308"/>
      <c r="F244" s="169" t="s">
        <v>13</v>
      </c>
      <c r="G244" s="66"/>
      <c r="H244" s="156"/>
      <c r="I244" s="160">
        <f>SUM(I240:I243)</f>
        <v>0</v>
      </c>
      <c r="J244" s="160">
        <f>SUM(J240:J243)</f>
        <v>0</v>
      </c>
      <c r="K244" s="220">
        <f>SUM(K240:K243)</f>
        <v>0</v>
      </c>
      <c r="L244" s="250"/>
      <c r="M244" s="9"/>
      <c r="N244" s="87"/>
    </row>
    <row r="245" spans="1:14" s="85" customFormat="1" x14ac:dyDescent="0.2">
      <c r="B245" s="88"/>
      <c r="C245" s="313"/>
      <c r="D245" s="89"/>
      <c r="E245" s="313"/>
      <c r="F245" s="99"/>
      <c r="G245" s="163"/>
      <c r="H245" s="109"/>
      <c r="I245" s="108"/>
      <c r="J245" s="109"/>
      <c r="K245" s="228"/>
      <c r="L245" s="255"/>
      <c r="M245" s="88"/>
      <c r="N245" s="87"/>
    </row>
    <row r="246" spans="1:14" s="85" customFormat="1" x14ac:dyDescent="0.2">
      <c r="A246" s="5"/>
      <c r="B246" s="207" t="s">
        <v>174</v>
      </c>
      <c r="C246" s="141"/>
      <c r="D246" s="32"/>
      <c r="E246" s="283"/>
      <c r="F246" s="179"/>
      <c r="G246" s="6"/>
      <c r="H246" s="6"/>
      <c r="I246" s="7"/>
      <c r="J246" s="8"/>
      <c r="K246" s="215"/>
      <c r="L246" s="241"/>
      <c r="M246" s="9"/>
      <c r="N246" s="87"/>
    </row>
    <row r="247" spans="1:14" s="85" customFormat="1" ht="36" x14ac:dyDescent="0.2">
      <c r="A247" s="196" t="s">
        <v>0</v>
      </c>
      <c r="B247" s="234" t="s">
        <v>39</v>
      </c>
      <c r="C247" s="237" t="s">
        <v>1</v>
      </c>
      <c r="D247" s="196" t="s">
        <v>2</v>
      </c>
      <c r="E247" s="284" t="s">
        <v>3</v>
      </c>
      <c r="F247" s="211" t="s">
        <v>41</v>
      </c>
      <c r="G247" s="238" t="s">
        <v>4</v>
      </c>
      <c r="H247" s="211" t="s">
        <v>40</v>
      </c>
      <c r="I247" s="239" t="s">
        <v>5</v>
      </c>
      <c r="J247" s="211" t="s">
        <v>6</v>
      </c>
      <c r="K247" s="230" t="s">
        <v>7</v>
      </c>
      <c r="L247" s="242" t="s">
        <v>23</v>
      </c>
      <c r="M247" s="235" t="s">
        <v>8</v>
      </c>
      <c r="N247" s="87"/>
    </row>
    <row r="248" spans="1:14" s="85" customFormat="1" ht="72" x14ac:dyDescent="0.2">
      <c r="A248" s="18">
        <v>1</v>
      </c>
      <c r="B248" s="17" t="s">
        <v>205</v>
      </c>
      <c r="C248" s="17"/>
      <c r="D248" s="18" t="s">
        <v>9</v>
      </c>
      <c r="E248" s="285">
        <v>20</v>
      </c>
      <c r="F248" s="212"/>
      <c r="G248" s="44">
        <v>0.08</v>
      </c>
      <c r="H248" s="15">
        <f t="shared" ref="H248" si="180">F248*G248+F248</f>
        <v>0</v>
      </c>
      <c r="I248" s="14">
        <f t="shared" ref="I248" si="181">E248*F248</f>
        <v>0</v>
      </c>
      <c r="J248" s="15">
        <f t="shared" ref="J248" si="182">K248-I248</f>
        <v>0</v>
      </c>
      <c r="K248" s="213">
        <f t="shared" ref="K248" si="183">E248*H248</f>
        <v>0</v>
      </c>
      <c r="L248" s="236" t="s">
        <v>206</v>
      </c>
      <c r="M248" s="165" t="s">
        <v>160</v>
      </c>
    </row>
    <row r="249" spans="1:14" s="85" customFormat="1" x14ac:dyDescent="0.2">
      <c r="A249" s="5"/>
      <c r="B249" s="208"/>
      <c r="C249" s="70"/>
      <c r="D249" s="65"/>
      <c r="E249" s="283"/>
      <c r="F249" s="170" t="s">
        <v>10</v>
      </c>
      <c r="G249" s="28"/>
      <c r="H249" s="28"/>
      <c r="I249" s="21">
        <f>SUM(I248)</f>
        <v>0</v>
      </c>
      <c r="J249" s="22">
        <f>SUM(J248)</f>
        <v>0</v>
      </c>
      <c r="K249" s="216">
        <f>SUM(K248)</f>
        <v>0</v>
      </c>
      <c r="L249" s="243"/>
      <c r="M249" s="9"/>
    </row>
    <row r="250" spans="1:14" s="85" customFormat="1" ht="12" x14ac:dyDescent="0.2">
      <c r="B250" s="88"/>
      <c r="C250" s="89"/>
      <c r="D250" s="89"/>
      <c r="E250" s="313"/>
      <c r="F250" s="99"/>
      <c r="G250" s="163"/>
      <c r="H250" s="109"/>
      <c r="I250" s="108"/>
      <c r="J250" s="109"/>
      <c r="K250" s="228"/>
      <c r="L250" s="255"/>
      <c r="M250" s="88"/>
    </row>
    <row r="251" spans="1:14" s="85" customFormat="1" ht="12" x14ac:dyDescent="0.2">
      <c r="B251" s="88"/>
      <c r="C251" s="89"/>
      <c r="D251" s="89"/>
      <c r="E251" s="313"/>
      <c r="F251" s="99"/>
      <c r="G251" s="163"/>
      <c r="H251" s="109"/>
      <c r="I251" s="108"/>
      <c r="J251" s="109"/>
      <c r="K251" s="228"/>
      <c r="L251" s="255"/>
      <c r="M251" s="88"/>
    </row>
    <row r="252" spans="1:14" s="85" customFormat="1" x14ac:dyDescent="0.2">
      <c r="A252" s="49"/>
      <c r="B252" s="203" t="s">
        <v>175</v>
      </c>
      <c r="C252" s="150"/>
      <c r="D252" s="276"/>
      <c r="E252" s="299"/>
      <c r="F252" s="183"/>
      <c r="G252" s="60"/>
      <c r="H252" s="61"/>
      <c r="I252" s="61"/>
      <c r="J252" s="61"/>
      <c r="K252" s="222"/>
      <c r="L252" s="251"/>
      <c r="M252" s="3"/>
    </row>
    <row r="253" spans="1:14" s="85" customFormat="1" ht="36" x14ac:dyDescent="0.2">
      <c r="A253" s="196" t="s">
        <v>0</v>
      </c>
      <c r="B253" s="234" t="s">
        <v>39</v>
      </c>
      <c r="C253" s="237" t="s">
        <v>1</v>
      </c>
      <c r="D253" s="196" t="s">
        <v>2</v>
      </c>
      <c r="E253" s="284" t="s">
        <v>3</v>
      </c>
      <c r="F253" s="211" t="s">
        <v>41</v>
      </c>
      <c r="G253" s="238" t="s">
        <v>4</v>
      </c>
      <c r="H253" s="211" t="s">
        <v>40</v>
      </c>
      <c r="I253" s="239" t="s">
        <v>5</v>
      </c>
      <c r="J253" s="211" t="s">
        <v>6</v>
      </c>
      <c r="K253" s="230" t="s">
        <v>7</v>
      </c>
      <c r="L253" s="242" t="s">
        <v>23</v>
      </c>
      <c r="M253" s="235" t="s">
        <v>8</v>
      </c>
    </row>
    <row r="254" spans="1:14" s="85" customFormat="1" ht="60" x14ac:dyDescent="0.2">
      <c r="A254" s="11">
        <v>1</v>
      </c>
      <c r="B254" s="92" t="s">
        <v>187</v>
      </c>
      <c r="C254" s="334"/>
      <c r="D254" s="12" t="s">
        <v>9</v>
      </c>
      <c r="E254" s="285">
        <v>700</v>
      </c>
      <c r="F254" s="212"/>
      <c r="G254" s="44">
        <v>0.08</v>
      </c>
      <c r="H254" s="15">
        <f t="shared" ref="H254" si="184">F254*G254+F254</f>
        <v>0</v>
      </c>
      <c r="I254" s="14">
        <f t="shared" ref="I254" si="185">E254*F254</f>
        <v>0</v>
      </c>
      <c r="J254" s="15">
        <f t="shared" ref="J254" si="186">K254-I254</f>
        <v>0</v>
      </c>
      <c r="K254" s="213">
        <f t="shared" ref="K254" si="187">E254*H254</f>
        <v>0</v>
      </c>
      <c r="L254" s="236" t="s">
        <v>193</v>
      </c>
      <c r="M254" s="165" t="s">
        <v>160</v>
      </c>
    </row>
    <row r="255" spans="1:14" s="85" customFormat="1" ht="60" x14ac:dyDescent="0.2">
      <c r="A255" s="11">
        <v>2</v>
      </c>
      <c r="B255" s="92" t="s">
        <v>188</v>
      </c>
      <c r="C255" s="334"/>
      <c r="D255" s="12" t="s">
        <v>9</v>
      </c>
      <c r="E255" s="285">
        <v>3500</v>
      </c>
      <c r="F255" s="212"/>
      <c r="G255" s="44">
        <v>0.08</v>
      </c>
      <c r="H255" s="15">
        <f t="shared" ref="H255:H259" si="188">F255*G255+F255</f>
        <v>0</v>
      </c>
      <c r="I255" s="14">
        <f t="shared" ref="I255:I259" si="189">E255*F255</f>
        <v>0</v>
      </c>
      <c r="J255" s="15">
        <f t="shared" ref="J255:J259" si="190">K255-I255</f>
        <v>0</v>
      </c>
      <c r="K255" s="213">
        <f t="shared" ref="K255:K259" si="191">E255*H255</f>
        <v>0</v>
      </c>
      <c r="L255" s="236" t="s">
        <v>193</v>
      </c>
      <c r="M255" s="165"/>
    </row>
    <row r="256" spans="1:14" s="85" customFormat="1" ht="60" x14ac:dyDescent="0.2">
      <c r="A256" s="11">
        <v>3</v>
      </c>
      <c r="B256" s="92" t="s">
        <v>189</v>
      </c>
      <c r="C256" s="334"/>
      <c r="D256" s="12" t="s">
        <v>9</v>
      </c>
      <c r="E256" s="285">
        <v>4500</v>
      </c>
      <c r="F256" s="212"/>
      <c r="G256" s="44">
        <v>0.08</v>
      </c>
      <c r="H256" s="15">
        <f t="shared" si="188"/>
        <v>0</v>
      </c>
      <c r="I256" s="14">
        <f t="shared" si="189"/>
        <v>0</v>
      </c>
      <c r="J256" s="15">
        <f t="shared" si="190"/>
        <v>0</v>
      </c>
      <c r="K256" s="213">
        <f t="shared" si="191"/>
        <v>0</v>
      </c>
      <c r="L256" s="236" t="s">
        <v>193</v>
      </c>
      <c r="M256" s="165"/>
    </row>
    <row r="257" spans="1:13" s="85" customFormat="1" ht="60" x14ac:dyDescent="0.2">
      <c r="A257" s="11">
        <v>4</v>
      </c>
      <c r="B257" s="92" t="s">
        <v>190</v>
      </c>
      <c r="C257" s="334"/>
      <c r="D257" s="12" t="s">
        <v>9</v>
      </c>
      <c r="E257" s="285">
        <v>300</v>
      </c>
      <c r="F257" s="212"/>
      <c r="G257" s="44">
        <v>0.08</v>
      </c>
      <c r="H257" s="15">
        <f t="shared" si="188"/>
        <v>0</v>
      </c>
      <c r="I257" s="14">
        <f t="shared" si="189"/>
        <v>0</v>
      </c>
      <c r="J257" s="15">
        <f t="shared" si="190"/>
        <v>0</v>
      </c>
      <c r="K257" s="213">
        <f t="shared" si="191"/>
        <v>0</v>
      </c>
      <c r="L257" s="236" t="s">
        <v>193</v>
      </c>
      <c r="M257" s="165"/>
    </row>
    <row r="258" spans="1:13" s="85" customFormat="1" ht="60" x14ac:dyDescent="0.2">
      <c r="A258" s="11">
        <v>5</v>
      </c>
      <c r="B258" s="92" t="s">
        <v>191</v>
      </c>
      <c r="C258" s="334"/>
      <c r="D258" s="12" t="s">
        <v>9</v>
      </c>
      <c r="E258" s="285">
        <v>100</v>
      </c>
      <c r="F258" s="212"/>
      <c r="G258" s="44">
        <v>0.08</v>
      </c>
      <c r="H258" s="15">
        <f t="shared" si="188"/>
        <v>0</v>
      </c>
      <c r="I258" s="14">
        <f t="shared" si="189"/>
        <v>0</v>
      </c>
      <c r="J258" s="15">
        <f t="shared" si="190"/>
        <v>0</v>
      </c>
      <c r="K258" s="213">
        <f t="shared" si="191"/>
        <v>0</v>
      </c>
      <c r="L258" s="236" t="s">
        <v>193</v>
      </c>
      <c r="M258" s="165"/>
    </row>
    <row r="259" spans="1:13" s="85" customFormat="1" ht="60" x14ac:dyDescent="0.2">
      <c r="A259" s="11">
        <v>6</v>
      </c>
      <c r="B259" s="92" t="s">
        <v>192</v>
      </c>
      <c r="C259" s="334"/>
      <c r="D259" s="12" t="s">
        <v>9</v>
      </c>
      <c r="E259" s="285">
        <v>800</v>
      </c>
      <c r="F259" s="212"/>
      <c r="G259" s="44">
        <v>0.08</v>
      </c>
      <c r="H259" s="15">
        <f t="shared" si="188"/>
        <v>0</v>
      </c>
      <c r="I259" s="14">
        <f t="shared" si="189"/>
        <v>0</v>
      </c>
      <c r="J259" s="15">
        <f t="shared" si="190"/>
        <v>0</v>
      </c>
      <c r="K259" s="213">
        <f t="shared" si="191"/>
        <v>0</v>
      </c>
      <c r="L259" s="236" t="s">
        <v>193</v>
      </c>
      <c r="M259" s="165"/>
    </row>
    <row r="260" spans="1:13" s="85" customFormat="1" x14ac:dyDescent="0.2">
      <c r="A260" s="67"/>
      <c r="B260" s="88"/>
      <c r="C260" s="64"/>
      <c r="D260" s="65"/>
      <c r="E260" s="308"/>
      <c r="F260" s="169" t="s">
        <v>13</v>
      </c>
      <c r="G260" s="66"/>
      <c r="H260" s="156"/>
      <c r="I260" s="160">
        <f>SUM(I254:I259)</f>
        <v>0</v>
      </c>
      <c r="J260" s="160">
        <f>SUM(J254:J259)</f>
        <v>0</v>
      </c>
      <c r="K260" s="220">
        <f>SUM(K254:K259)</f>
        <v>0</v>
      </c>
      <c r="L260" s="250"/>
      <c r="M260" s="9"/>
    </row>
    <row r="261" spans="1:13" s="85" customFormat="1" x14ac:dyDescent="0.2">
      <c r="A261" s="67"/>
      <c r="B261" s="88"/>
      <c r="C261" s="64"/>
      <c r="D261" s="65"/>
      <c r="E261" s="308"/>
      <c r="F261" s="191"/>
      <c r="G261" s="327"/>
      <c r="H261" s="328"/>
      <c r="I261" s="155"/>
      <c r="J261" s="155"/>
      <c r="K261" s="233"/>
      <c r="L261" s="250"/>
      <c r="M261" s="9"/>
    </row>
    <row r="262" spans="1:13" s="85" customFormat="1" ht="12" x14ac:dyDescent="0.2">
      <c r="A262" s="5"/>
      <c r="B262" s="207" t="s">
        <v>199</v>
      </c>
      <c r="C262" s="141"/>
      <c r="D262" s="32"/>
      <c r="E262" s="283"/>
      <c r="F262" s="179"/>
      <c r="G262" s="6"/>
      <c r="H262" s="6"/>
      <c r="I262" s="7"/>
      <c r="J262" s="8"/>
      <c r="K262" s="215"/>
      <c r="L262" s="241"/>
      <c r="M262" s="9"/>
    </row>
    <row r="263" spans="1:13" s="85" customFormat="1" ht="36" x14ac:dyDescent="0.2">
      <c r="A263" s="196" t="s">
        <v>0</v>
      </c>
      <c r="B263" s="234" t="s">
        <v>39</v>
      </c>
      <c r="C263" s="237" t="s">
        <v>1</v>
      </c>
      <c r="D263" s="196" t="s">
        <v>2</v>
      </c>
      <c r="E263" s="284" t="s">
        <v>3</v>
      </c>
      <c r="F263" s="211" t="s">
        <v>41</v>
      </c>
      <c r="G263" s="238" t="s">
        <v>4</v>
      </c>
      <c r="H263" s="211" t="s">
        <v>40</v>
      </c>
      <c r="I263" s="239" t="s">
        <v>5</v>
      </c>
      <c r="J263" s="211" t="s">
        <v>6</v>
      </c>
      <c r="K263" s="230" t="s">
        <v>7</v>
      </c>
      <c r="L263" s="242" t="s">
        <v>23</v>
      </c>
      <c r="M263" s="235" t="s">
        <v>8</v>
      </c>
    </row>
    <row r="264" spans="1:13" s="85" customFormat="1" ht="24" x14ac:dyDescent="0.2">
      <c r="A264" s="18">
        <v>1</v>
      </c>
      <c r="B264" s="17" t="s">
        <v>200</v>
      </c>
      <c r="C264" s="17"/>
      <c r="D264" s="18" t="s">
        <v>9</v>
      </c>
      <c r="E264" s="285">
        <v>250</v>
      </c>
      <c r="F264" s="212"/>
      <c r="G264" s="44">
        <v>0.08</v>
      </c>
      <c r="H264" s="15">
        <f t="shared" ref="H264" si="192">F264*G264+F264</f>
        <v>0</v>
      </c>
      <c r="I264" s="14">
        <f t="shared" ref="I264" si="193">E264*F264</f>
        <v>0</v>
      </c>
      <c r="J264" s="15">
        <f t="shared" ref="J264" si="194">K264-I264</f>
        <v>0</v>
      </c>
      <c r="K264" s="213">
        <f t="shared" ref="K264" si="195">E264*H264</f>
        <v>0</v>
      </c>
      <c r="L264" s="236" t="s">
        <v>106</v>
      </c>
      <c r="M264" s="165" t="s">
        <v>99</v>
      </c>
    </row>
    <row r="265" spans="1:13" s="85" customFormat="1" x14ac:dyDescent="0.2">
      <c r="A265" s="5"/>
      <c r="B265" s="208"/>
      <c r="C265" s="70"/>
      <c r="D265" s="65"/>
      <c r="E265" s="283"/>
      <c r="F265" s="170" t="s">
        <v>10</v>
      </c>
      <c r="G265" s="28"/>
      <c r="H265" s="28"/>
      <c r="I265" s="21">
        <f>SUM(I264)</f>
        <v>0</v>
      </c>
      <c r="J265" s="22">
        <f>SUM(J264)</f>
        <v>0</v>
      </c>
      <c r="K265" s="216">
        <f>SUM(K264)</f>
        <v>0</v>
      </c>
      <c r="L265" s="243"/>
      <c r="M265" s="9"/>
    </row>
    <row r="266" spans="1:13" s="85" customFormat="1" x14ac:dyDescent="0.2">
      <c r="A266" s="5"/>
      <c r="B266" s="208"/>
      <c r="C266" s="70"/>
      <c r="D266" s="65"/>
      <c r="E266" s="283"/>
      <c r="G266" s="28"/>
      <c r="H266" s="28"/>
      <c r="I266" s="192"/>
      <c r="J266" s="193"/>
      <c r="K266" s="223"/>
      <c r="L266" s="243"/>
      <c r="M266" s="9"/>
    </row>
    <row r="267" spans="1:13" s="85" customFormat="1" x14ac:dyDescent="0.2">
      <c r="A267" s="49"/>
      <c r="B267" s="203" t="s">
        <v>210</v>
      </c>
      <c r="C267" s="150"/>
      <c r="D267" s="276"/>
      <c r="E267" s="299"/>
      <c r="F267" s="183"/>
      <c r="G267" s="60"/>
      <c r="H267" s="61"/>
      <c r="I267" s="61"/>
      <c r="J267" s="61"/>
      <c r="K267" s="222"/>
      <c r="L267" s="251"/>
      <c r="M267" s="3"/>
    </row>
    <row r="268" spans="1:13" s="85" customFormat="1" ht="36" x14ac:dyDescent="0.2">
      <c r="A268" s="196" t="s">
        <v>0</v>
      </c>
      <c r="B268" s="234" t="s">
        <v>39</v>
      </c>
      <c r="C268" s="237" t="s">
        <v>1</v>
      </c>
      <c r="D268" s="196" t="s">
        <v>2</v>
      </c>
      <c r="E268" s="284" t="s">
        <v>3</v>
      </c>
      <c r="F268" s="211" t="s">
        <v>41</v>
      </c>
      <c r="G268" s="238" t="s">
        <v>4</v>
      </c>
      <c r="H268" s="211" t="s">
        <v>40</v>
      </c>
      <c r="I268" s="239" t="s">
        <v>5</v>
      </c>
      <c r="J268" s="211" t="s">
        <v>6</v>
      </c>
      <c r="K268" s="230" t="s">
        <v>7</v>
      </c>
      <c r="L268" s="242" t="s">
        <v>23</v>
      </c>
      <c r="M268" s="235" t="s">
        <v>8</v>
      </c>
    </row>
    <row r="269" spans="1:13" s="85" customFormat="1" ht="72" x14ac:dyDescent="0.2">
      <c r="A269" s="11">
        <v>1</v>
      </c>
      <c r="B269" s="92" t="s">
        <v>208</v>
      </c>
      <c r="C269" s="51"/>
      <c r="D269" s="12" t="s">
        <v>9</v>
      </c>
      <c r="E269" s="285">
        <v>250</v>
      </c>
      <c r="F269" s="212"/>
      <c r="G269" s="44">
        <v>0.08</v>
      </c>
      <c r="H269" s="15">
        <f t="shared" ref="H269:H270" si="196">F269*G269+F269</f>
        <v>0</v>
      </c>
      <c r="I269" s="14">
        <f t="shared" ref="I269:I270" si="197">E269*F269</f>
        <v>0</v>
      </c>
      <c r="J269" s="15">
        <f t="shared" ref="J269:J270" si="198">K269-I269</f>
        <v>0</v>
      </c>
      <c r="K269" s="213">
        <f t="shared" ref="K269:K270" si="199">E269*H269</f>
        <v>0</v>
      </c>
      <c r="L269" s="236" t="s">
        <v>25</v>
      </c>
      <c r="M269" s="165" t="s">
        <v>211</v>
      </c>
    </row>
    <row r="270" spans="1:13" s="85" customFormat="1" ht="72" x14ac:dyDescent="0.2">
      <c r="A270" s="11">
        <v>2</v>
      </c>
      <c r="B270" s="92" t="s">
        <v>209</v>
      </c>
      <c r="C270" s="51"/>
      <c r="D270" s="12" t="s">
        <v>9</v>
      </c>
      <c r="E270" s="285">
        <v>150</v>
      </c>
      <c r="F270" s="212"/>
      <c r="G270" s="44">
        <v>0.08</v>
      </c>
      <c r="H270" s="15">
        <f t="shared" si="196"/>
        <v>0</v>
      </c>
      <c r="I270" s="14">
        <f t="shared" si="197"/>
        <v>0</v>
      </c>
      <c r="J270" s="15">
        <f t="shared" si="198"/>
        <v>0</v>
      </c>
      <c r="K270" s="213">
        <f t="shared" si="199"/>
        <v>0</v>
      </c>
      <c r="L270" s="236" t="s">
        <v>26</v>
      </c>
      <c r="M270" s="165" t="s">
        <v>211</v>
      </c>
    </row>
    <row r="271" spans="1:13" s="85" customFormat="1" x14ac:dyDescent="0.2">
      <c r="A271" s="67"/>
      <c r="B271" s="88"/>
      <c r="C271" s="64"/>
      <c r="D271" s="65"/>
      <c r="E271" s="308"/>
      <c r="F271" s="169" t="s">
        <v>13</v>
      </c>
      <c r="G271" s="66"/>
      <c r="H271" s="156"/>
      <c r="I271" s="160">
        <f>SUM(I269:I270)</f>
        <v>0</v>
      </c>
      <c r="J271" s="160">
        <f>SUM(J269:J270)</f>
        <v>0</v>
      </c>
      <c r="K271" s="220">
        <f>SUM(K269:K270)</f>
        <v>0</v>
      </c>
      <c r="L271" s="250"/>
      <c r="M271" s="9"/>
    </row>
    <row r="272" spans="1:13" s="85" customFormat="1" ht="12" x14ac:dyDescent="0.2">
      <c r="A272" s="345"/>
      <c r="B272" s="344"/>
      <c r="C272" s="346"/>
      <c r="D272" s="346"/>
      <c r="E272" s="347"/>
      <c r="F272" s="348"/>
      <c r="G272" s="349"/>
      <c r="H272" s="350"/>
      <c r="I272" s="351"/>
      <c r="J272" s="350"/>
      <c r="K272" s="352"/>
      <c r="L272" s="353"/>
      <c r="M272" s="344"/>
    </row>
    <row r="273" spans="1:13" s="85" customFormat="1" x14ac:dyDescent="0.2">
      <c r="B273" s="88"/>
      <c r="C273" s="89"/>
      <c r="D273" s="89"/>
      <c r="E273" s="313"/>
      <c r="F273" s="335" t="s">
        <v>17</v>
      </c>
      <c r="G273" s="138"/>
      <c r="H273" s="157"/>
      <c r="I273" s="336">
        <f>I271+I265+I260+I249+I244+I236+I223+I216+I207+I200+I194+I189+I181+I174+I169+I158+I153+I148+I141+I135+I130+I123+I117+I112+I104+I98+I92+I82+I76+I61+I56+I49+I43+I36+I30+I23</f>
        <v>0</v>
      </c>
      <c r="J273" s="157">
        <f>K273-I273</f>
        <v>0</v>
      </c>
      <c r="K273" s="337">
        <f>K271+K265+K260+K249+K244+K236+K223+K216+K207+K200+K194+K189+K181+K174+K169+K158+K153+K148+K141+K135+K130+K123+K117+K112+K104+K98+K92+K82+K76+K61+K56+K49+K43+K36+K30+K23</f>
        <v>0</v>
      </c>
      <c r="L273" s="243"/>
      <c r="M273" s="88"/>
    </row>
    <row r="274" spans="1:13" s="85" customFormat="1" x14ac:dyDescent="0.2">
      <c r="A274" s="79"/>
      <c r="B274" s="195"/>
      <c r="C274" s="151"/>
      <c r="D274" s="80"/>
      <c r="E274" s="311"/>
      <c r="F274" s="97"/>
      <c r="G274" s="81"/>
      <c r="H274" s="90"/>
      <c r="I274" s="82"/>
      <c r="J274" s="83"/>
      <c r="K274" s="215"/>
      <c r="L274" s="241"/>
      <c r="M274" s="84"/>
    </row>
    <row r="275" spans="1:13" x14ac:dyDescent="0.2">
      <c r="A275" s="49"/>
      <c r="B275" s="95"/>
      <c r="C275" s="49"/>
      <c r="D275" s="278"/>
      <c r="E275" s="314"/>
      <c r="F275" s="189" t="s">
        <v>19</v>
      </c>
      <c r="G275" s="94"/>
      <c r="H275" s="93"/>
      <c r="I275" s="93">
        <f>I273/4.1749</f>
        <v>0</v>
      </c>
      <c r="J275" s="164"/>
      <c r="K275" s="231"/>
      <c r="L275" s="256"/>
      <c r="M275" s="31"/>
    </row>
    <row r="276" spans="1:13" x14ac:dyDescent="0.2">
      <c r="B276" s="98" t="s">
        <v>16</v>
      </c>
      <c r="F276" s="189"/>
      <c r="G276" s="94"/>
      <c r="H276" s="93"/>
      <c r="I276" s="93"/>
      <c r="J276" s="93"/>
      <c r="K276" s="232"/>
      <c r="L276" s="257"/>
    </row>
    <row r="277" spans="1:13" ht="48" x14ac:dyDescent="0.2">
      <c r="B277" s="210" t="s">
        <v>18</v>
      </c>
      <c r="F277" s="189"/>
      <c r="G277" s="94"/>
      <c r="H277" s="93"/>
      <c r="I277" s="93"/>
    </row>
    <row r="278" spans="1:13" x14ac:dyDescent="0.2">
      <c r="F278" s="189"/>
      <c r="G278" s="94"/>
      <c r="H278" s="93"/>
      <c r="I278" s="93"/>
    </row>
    <row r="281" spans="1:13" x14ac:dyDescent="0.2">
      <c r="F281" s="190"/>
      <c r="H281" s="1"/>
      <c r="I281" s="1"/>
      <c r="J281" s="1"/>
      <c r="M281" s="1"/>
    </row>
    <row r="282" spans="1:13" x14ac:dyDescent="0.2">
      <c r="F282" s="190"/>
      <c r="H282" s="1"/>
      <c r="I282" s="1"/>
      <c r="J282" s="1"/>
      <c r="M282" s="1"/>
    </row>
    <row r="283" spans="1:13" x14ac:dyDescent="0.2">
      <c r="F283" s="190"/>
      <c r="H283" s="1"/>
      <c r="I283" s="1"/>
      <c r="J283" s="1"/>
      <c r="M283" s="1"/>
    </row>
    <row r="284" spans="1:13" x14ac:dyDescent="0.2">
      <c r="F284" s="190"/>
      <c r="H284" s="1"/>
      <c r="I284" s="1"/>
      <c r="J284" s="1"/>
      <c r="M284" s="1"/>
    </row>
  </sheetData>
  <mergeCells count="1">
    <mergeCell ref="L139:L140"/>
  </mergeCells>
  <pageMargins left="0.44" right="0.43" top="0.39370078740157483" bottom="0.39370078740157483" header="0" footer="0.51181102362204722"/>
  <pageSetup paperSize="9" scale="55" orientation="landscape" horizontalDpi="300" verticalDpi="300" r:id="rId1"/>
  <headerFooter alignWithMargins="0">
    <oddHeader>&amp;C&amp;P</oddHeader>
  </headerFooter>
  <rowBreaks count="6" manualBreakCount="6">
    <brk id="77" max="12" man="1"/>
    <brk id="107" max="12" man="1"/>
    <brk id="142" max="12" man="1"/>
    <brk id="175" max="12" man="1"/>
    <brk id="201" max="12" man="1"/>
    <brk id="2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2018-01-03T10:39:05Z</cp:lastPrinted>
  <dcterms:created xsi:type="dcterms:W3CDTF">2014-01-27T14:03:12Z</dcterms:created>
  <dcterms:modified xsi:type="dcterms:W3CDTF">2018-01-05T08:36:44Z</dcterms:modified>
</cp:coreProperties>
</file>