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183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Arkusz1!$A$1:$R$117</definedName>
  </definedNames>
  <calcPr calcId="145621" iterateDelta="1E-4"/>
</workbook>
</file>

<file path=xl/calcChain.xml><?xml version="1.0" encoding="utf-8"?>
<calcChain xmlns="http://schemas.openxmlformats.org/spreadsheetml/2006/main">
  <c r="N114" i="1" l="1"/>
  <c r="N115" i="1" s="1"/>
  <c r="N117" i="1" s="1"/>
  <c r="M114" i="1"/>
  <c r="P114" i="1" s="1"/>
  <c r="N113" i="1"/>
  <c r="M113" i="1"/>
  <c r="P113" i="1" s="1"/>
  <c r="O114" i="1" l="1"/>
  <c r="P115" i="1"/>
  <c r="O113" i="1"/>
  <c r="M108" i="1"/>
  <c r="M107" i="1"/>
  <c r="M106" i="1"/>
  <c r="O115" i="1" l="1"/>
  <c r="P117" i="1"/>
  <c r="N107" i="1"/>
  <c r="N108" i="1"/>
  <c r="M99" i="1"/>
  <c r="M88" i="1"/>
  <c r="M89" i="1"/>
  <c r="M90" i="1"/>
  <c r="M91" i="1"/>
  <c r="M66" i="1"/>
  <c r="M67" i="1"/>
  <c r="M68" i="1"/>
  <c r="M69" i="1"/>
  <c r="M70" i="1"/>
  <c r="M71" i="1"/>
  <c r="M72" i="1"/>
  <c r="M73" i="1"/>
  <c r="M58" i="1"/>
  <c r="M49" i="1"/>
  <c r="M50" i="1"/>
  <c r="M35" i="1"/>
  <c r="M36" i="1"/>
  <c r="M23" i="1"/>
  <c r="M24" i="1"/>
  <c r="M25" i="1"/>
  <c r="M26" i="1"/>
  <c r="M98" i="1"/>
  <c r="P108" i="1"/>
  <c r="O108" i="1" l="1"/>
  <c r="P107" i="1"/>
  <c r="P109" i="1" s="1"/>
  <c r="N109" i="1"/>
  <c r="N34" i="1"/>
  <c r="O107" i="1" l="1"/>
  <c r="O109" i="1" s="1"/>
  <c r="N99" i="1"/>
  <c r="P99" i="1"/>
  <c r="O99" i="1" s="1"/>
  <c r="P98" i="1"/>
  <c r="N98" i="1"/>
  <c r="O98" i="1" l="1"/>
  <c r="P100" i="1"/>
  <c r="O100" i="1"/>
  <c r="N100" i="1"/>
  <c r="P88" i="1" l="1"/>
  <c r="N88" i="1"/>
  <c r="P89" i="1"/>
  <c r="N89" i="1"/>
  <c r="N87" i="1"/>
  <c r="M87" i="1"/>
  <c r="P87" i="1" s="1"/>
  <c r="O87" i="1" s="1"/>
  <c r="O89" i="1" l="1"/>
  <c r="O88" i="1"/>
  <c r="N78" i="1"/>
  <c r="M78" i="1"/>
  <c r="P78" i="1" s="1"/>
  <c r="P73" i="1"/>
  <c r="N73" i="1"/>
  <c r="P72" i="1"/>
  <c r="N72" i="1"/>
  <c r="M79" i="1"/>
  <c r="P79" i="1" s="1"/>
  <c r="N79" i="1"/>
  <c r="N71" i="1"/>
  <c r="P71" i="1"/>
  <c r="O71" i="1" s="1"/>
  <c r="P70" i="1"/>
  <c r="N70" i="1"/>
  <c r="P69" i="1"/>
  <c r="N69" i="1"/>
  <c r="N68" i="1"/>
  <c r="P68" i="1"/>
  <c r="O68" i="1" s="1"/>
  <c r="P67" i="1"/>
  <c r="N67" i="1"/>
  <c r="N66" i="1"/>
  <c r="P66" i="1"/>
  <c r="O66" i="1" s="1"/>
  <c r="N65" i="1"/>
  <c r="M65" i="1"/>
  <c r="P65" i="1" s="1"/>
  <c r="O65" i="1" s="1"/>
  <c r="P58" i="1"/>
  <c r="N58" i="1"/>
  <c r="N57" i="1"/>
  <c r="M57" i="1"/>
  <c r="P57" i="1" s="1"/>
  <c r="O57" i="1" s="1"/>
  <c r="P50" i="1"/>
  <c r="N50" i="1"/>
  <c r="P49" i="1"/>
  <c r="N49" i="1"/>
  <c r="N48" i="1"/>
  <c r="M48" i="1"/>
  <c r="P48" i="1" s="1"/>
  <c r="M43" i="1"/>
  <c r="P43" i="1" s="1"/>
  <c r="N43" i="1"/>
  <c r="N42" i="1"/>
  <c r="M42" i="1"/>
  <c r="P42" i="1" s="1"/>
  <c r="P36" i="1"/>
  <c r="N36" i="1"/>
  <c r="P35" i="1"/>
  <c r="N35" i="1"/>
  <c r="M34" i="1"/>
  <c r="P34" i="1" s="1"/>
  <c r="O34" i="1" s="1"/>
  <c r="P24" i="1"/>
  <c r="N24" i="1"/>
  <c r="N26" i="1"/>
  <c r="P26" i="1"/>
  <c r="N25" i="1"/>
  <c r="P25" i="1"/>
  <c r="N23" i="1"/>
  <c r="P23" i="1"/>
  <c r="N22" i="1"/>
  <c r="M22" i="1"/>
  <c r="P22" i="1" s="1"/>
  <c r="N18" i="1"/>
  <c r="N19" i="1" s="1"/>
  <c r="M18" i="1"/>
  <c r="P18" i="1" s="1"/>
  <c r="M12" i="1"/>
  <c r="P12" i="1" s="1"/>
  <c r="N12" i="1"/>
  <c r="N13" i="1" s="1"/>
  <c r="N7" i="1"/>
  <c r="N8" i="1" s="1"/>
  <c r="M7" i="1"/>
  <c r="P7" i="1" s="1"/>
  <c r="O43" i="1" l="1"/>
  <c r="O49" i="1"/>
  <c r="O22" i="1"/>
  <c r="O25" i="1"/>
  <c r="N44" i="1"/>
  <c r="O50" i="1"/>
  <c r="O58" i="1"/>
  <c r="O78" i="1"/>
  <c r="P80" i="1"/>
  <c r="O79" i="1"/>
  <c r="N80" i="1"/>
  <c r="O70" i="1"/>
  <c r="O73" i="1"/>
  <c r="O67" i="1"/>
  <c r="O69" i="1"/>
  <c r="O72" i="1"/>
  <c r="O48" i="1"/>
  <c r="O42" i="1"/>
  <c r="P44" i="1"/>
  <c r="O44" i="1" s="1"/>
  <c r="O35" i="1"/>
  <c r="O37" i="1" s="1"/>
  <c r="O36" i="1"/>
  <c r="O24" i="1"/>
  <c r="O23" i="1"/>
  <c r="O26" i="1"/>
  <c r="P19" i="1"/>
  <c r="O18" i="1"/>
  <c r="O19" i="1" s="1"/>
  <c r="P13" i="1"/>
  <c r="O12" i="1"/>
  <c r="O13" i="1" s="1"/>
  <c r="P8" i="1"/>
  <c r="O7" i="1"/>
  <c r="O8" i="1" s="1"/>
  <c r="N59" i="1"/>
  <c r="N74" i="1"/>
  <c r="P74" i="1"/>
  <c r="P59" i="1"/>
  <c r="N37" i="1"/>
  <c r="N51" i="1"/>
  <c r="P51" i="1"/>
  <c r="P37" i="1"/>
  <c r="P27" i="1"/>
  <c r="N27" i="1"/>
  <c r="O74" i="1" l="1"/>
  <c r="O80" i="1"/>
  <c r="O27" i="1"/>
  <c r="O59" i="1"/>
  <c r="O51" i="1"/>
  <c r="N90" i="1"/>
  <c r="P90" i="1"/>
  <c r="P91" i="1"/>
  <c r="N91" i="1"/>
  <c r="O91" i="1" l="1"/>
  <c r="N92" i="1"/>
  <c r="N119" i="1" s="1"/>
  <c r="P92" i="1"/>
  <c r="O90" i="1"/>
  <c r="O92" i="1" s="1"/>
  <c r="O117" i="1" s="1"/>
  <c r="N106" i="1"/>
  <c r="P106" i="1"/>
  <c r="O106" i="1" l="1"/>
</calcChain>
</file>

<file path=xl/sharedStrings.xml><?xml version="1.0" encoding="utf-8"?>
<sst xmlns="http://schemas.openxmlformats.org/spreadsheetml/2006/main" count="504" uniqueCount="208">
  <si>
    <t>Zał. nr 5 - opis wymagań minimalnych z ilością przewidywanego zużycia w okresie jednego roku</t>
  </si>
  <si>
    <t>Pakiet nr 1</t>
  </si>
  <si>
    <t xml:space="preserve"> Preparaty do dezynfekcji skóry pola operacyjnego</t>
  </si>
  <si>
    <t>L.p.</t>
  </si>
  <si>
    <t>Opis/charakretystyka środka</t>
  </si>
  <si>
    <t>Stężenie środka</t>
  </si>
  <si>
    <t>Czas ekspozycji</t>
  </si>
  <si>
    <t xml:space="preserve">Spektrum działania </t>
  </si>
  <si>
    <t>Krtytrerium
oceny ofert</t>
  </si>
  <si>
    <t>Parametry oferowane</t>
  </si>
  <si>
    <t>opakowanie</t>
  </si>
  <si>
    <t>j.m.</t>
  </si>
  <si>
    <t xml:space="preserve">Ilość 
</t>
  </si>
  <si>
    <t xml:space="preserve">cena netto </t>
  </si>
  <si>
    <t>% VAT</t>
  </si>
  <si>
    <t>Cena brutto</t>
  </si>
  <si>
    <t>Wartość netto</t>
  </si>
  <si>
    <t>Wartość VAT</t>
  </si>
  <si>
    <t>Wartość brutto</t>
  </si>
  <si>
    <t>Nazwa handlowa</t>
  </si>
  <si>
    <t>Gotowy do użytku</t>
  </si>
  <si>
    <t xml:space="preserve">op. 1 l </t>
  </si>
  <si>
    <t>szt.</t>
  </si>
  <si>
    <t>Razem:</t>
  </si>
  <si>
    <t>Pakiet nr 2</t>
  </si>
  <si>
    <t>Preparat do higieny jamy ustnej</t>
  </si>
  <si>
    <t>op. 300ml</t>
  </si>
  <si>
    <t>szt</t>
  </si>
  <si>
    <t>Pakiet nr 3</t>
  </si>
  <si>
    <t>ilość</t>
  </si>
  <si>
    <t xml:space="preserve">Płynny preparat do dezynfekcji ran                  i błon śluzowych .Bezbarwny .Bez jodu i chlorheksydyny na bazie octenidyny.
Gotowy do użytku bez rozcieńczania. Produkt leczniczy. 
</t>
  </si>
  <si>
    <t xml:space="preserve">B, F ,V –(HBV,HCV,HIV)
pierwotniaki
(Trichomonas),
drożdze .
</t>
  </si>
  <si>
    <t xml:space="preserve">Kryteria oceny jakości:
- Po pierwszym otwarciu ,okres ważności 3 lata - 10 pkt
- Po pierwszym otwarciu ,okres ważności  &gt;3 lata - 5 pkt.
- Po pierwszym otwarciu ,okres ważności  nieokreślony -0 pkt.
</t>
  </si>
  <si>
    <t>B,F,V</t>
  </si>
  <si>
    <t xml:space="preserve">Kryteria oceny jakości:
- Po pierwszym otwarciu ,okres ważności 12 miesięcy- 10 pkt
- Po pierwszym otwarciu ,okres ważności  &gt;12 miesięcy - 5 pkt.
- Po pierwszym otwarciu ,okres ważności  nieokreślony -0 pkt.
</t>
  </si>
  <si>
    <t xml:space="preserve">Kryteria oceny jakości:
- Po pierwszym otwarciu ,okres ważności 8 tyg. - 10 pkt
- Po pierwszym otwarciu ,okres ważności  &gt;8 tyg.  - 5 pkt.
- Po pierwszym otwarciu ,okres ważności  nieokreślony -0 pkt.
</t>
  </si>
  <si>
    <t xml:space="preserve">Kryteria oceny jakości:
- Po pierwszym otwarciu ,okres ważności 6 tyg. - 10 pkt
- Po pierwszym otwarciu ,okres ważności  &gt; 6 tyg.- 5 pkt.
- Po pierwszym otwarciu ,okres ważności  nieokreślony -0 pkt
</t>
  </si>
  <si>
    <t>Pakiet nr  4</t>
  </si>
  <si>
    <t>;</t>
  </si>
  <si>
    <t xml:space="preserve">cena jedn.  netto  </t>
  </si>
  <si>
    <t>cena jedn.
brutto</t>
  </si>
  <si>
    <t xml:space="preserve">30-60 sekund
5 min- skóra bogata w gruczoły łojowe
</t>
  </si>
  <si>
    <t>B (łącznie TBC), F ,V - HIV ,HBV,HCV.</t>
  </si>
  <si>
    <t>op</t>
  </si>
  <si>
    <t>B (łącznie TBC), F ,V – HIV HBV,HCV</t>
  </si>
  <si>
    <t>Pakiet nr  5</t>
  </si>
  <si>
    <t>Stężony koncentrat</t>
  </si>
  <si>
    <t>op.</t>
  </si>
  <si>
    <t>Uwaga:</t>
  </si>
  <si>
    <t xml:space="preserve"> oświadczenie o dopuszczeniu do używania do mycia dezynfekcji, sterylizacji głowicy przezprzełykowej x 7-2 t firmy Philips do echokardiografu iE 33</t>
  </si>
  <si>
    <t>Pakiet nr 6</t>
  </si>
  <si>
    <t>0.5 %</t>
  </si>
  <si>
    <t>15 min</t>
  </si>
  <si>
    <t>B,,F,V-(HBV,HCV,HIV)</t>
  </si>
  <si>
    <t>Pakiet nr 7</t>
  </si>
  <si>
    <t xml:space="preserve">Środek do dezynfekcji  powierzchni zmywalnych  oraz powierzchni zanieczyszczonych substancją organiczną .Postać tabletek .
Bez zawartości aldehydów, czwartorzędowych związków amoniowych. 
</t>
  </si>
  <si>
    <t>B,F,V,TBC.</t>
  </si>
  <si>
    <t xml:space="preserve">Gotowy do użytku </t>
  </si>
  <si>
    <t xml:space="preserve">Op.1 l -  150 szt
oraz 150 szt. spryskiwaczy pianowych do butelek 1 litrowych
</t>
  </si>
  <si>
    <t>B,F,V  -HBV,HIV, HCV ,Rotawirus</t>
  </si>
  <si>
    <t xml:space="preserve">B (łącznie TBC), F,V- (Rota ,
HIV,HBV,HCV)
</t>
  </si>
  <si>
    <t>Op. 100 ml</t>
  </si>
  <si>
    <t>Pakiet nr 8</t>
  </si>
  <si>
    <t xml:space="preserve">Op. 500 ml –   
Opakowanie z pompką dozującą </t>
  </si>
  <si>
    <t>Krem regenerująco –ochronny do pielęgnacji skóry rąk po chirurgicznej  i higienicznej  dezynfekcji rąk . Nie zawiera konserwantów                 i barwników. Pakowany w worek kompatybilny z dozownikiem typu Sterisol .</t>
  </si>
  <si>
    <t>Pakiet nr 9</t>
  </si>
  <si>
    <t>Parametry oferowane
wielkość opakowania</t>
  </si>
  <si>
    <t>Pakiet nr 10</t>
  </si>
  <si>
    <t>Środki dezynfekcyjne dla Centarnej Sterylizatorni</t>
  </si>
  <si>
    <t>op.  20 l.</t>
  </si>
  <si>
    <t xml:space="preserve">Opakowanie
25 kg – 10 pkt
Opakowanie inne – 0 pkt.
Nie zawiera substancji uważanych za toksyczne – 10pkt,
Zawiera substancje uważane za toksyczne- 0 pkt
</t>
  </si>
  <si>
    <t xml:space="preserve">Op. po
20 l.
</t>
  </si>
  <si>
    <t xml:space="preserve">Op. po
0,4 l.
</t>
  </si>
  <si>
    <t>Środek do pielęgnacji stali nierdzewnej na bazie olejków parafinowych DAB. Butelka ze spryskiwaczem.</t>
  </si>
  <si>
    <t xml:space="preserve">Op. po
0,75-1 l.
</t>
  </si>
  <si>
    <t xml:space="preserve">15 sekund
do 5 min
</t>
  </si>
  <si>
    <t>B, F ,V, Tbc.</t>
  </si>
  <si>
    <t xml:space="preserve">Kryteria oceny jakości:
- Po pierwszym otwarciu ,okres ważności 12 miesięcy - 10 pkt
- Po pierwszym otwarciu ,okres ważności  &gt;12 miesięcy - 5 pkt.
- Po pierwszym otwarciu ,okres ważności  nieokreślony -0 pkt.
</t>
  </si>
  <si>
    <t xml:space="preserve">Kryteria oceny jakości:
- Smak miętowy, bezbarwny  - 10 pkt
- Smak  oryginalny ,bezbarwny- 5 pkt.
- Bezsmakowy, zabarwiony  -0 pkt.
</t>
  </si>
  <si>
    <t>Preparat do mycia  ciała i włosów pacjenta przed zabiegami operacyjn</t>
  </si>
  <si>
    <t xml:space="preserve">Bezbarwny i bezzapachowy - 10 pkt
- Bezbarwny i zapachowy - 5 pkt.
</t>
  </si>
  <si>
    <t xml:space="preserve">B,F.
</t>
  </si>
  <si>
    <t xml:space="preserve">Op. 0,5 litra </t>
  </si>
  <si>
    <t xml:space="preserve">Preparat  do dezynfekcji ran i błon śluzowych . </t>
  </si>
  <si>
    <t>1 -5 minut</t>
  </si>
  <si>
    <t xml:space="preserve"> B, F ,V –(HBV,HCV,HIV)
pierwotniaki
(Trichomonas),
drożdze .</t>
  </si>
  <si>
    <t xml:space="preserve">Gotowy do użytku   
</t>
  </si>
  <si>
    <t>1-5 minut</t>
  </si>
  <si>
    <t xml:space="preserve">Op.250 ml </t>
  </si>
  <si>
    <t xml:space="preserve">Op. 1 litr                      </t>
  </si>
  <si>
    <t>15- 60 sekund</t>
  </si>
  <si>
    <t xml:space="preserve">Op.250 ml- </t>
  </si>
  <si>
    <t xml:space="preserve">Op. 350 ml - </t>
  </si>
  <si>
    <t xml:space="preserve">Op.20 ml- </t>
  </si>
  <si>
    <t>Preparat do dezynfekcji skóry przed iniekcjami</t>
  </si>
  <si>
    <t xml:space="preserve">Op. 1 litr - </t>
  </si>
  <si>
    <t>op 0,25 l</t>
  </si>
  <si>
    <t xml:space="preserve">Op. 0.25 </t>
  </si>
  <si>
    <t xml:space="preserve">Preparat do pielęgnacji skóry rąk po chirurgicznej i higienicznej dezynfekcji </t>
  </si>
  <si>
    <t xml:space="preserve">Emulsja do pielęgnacji i regeneracji skóry po higienicznej i chirurgicznej dezynfekcji rąk. Zwiększa nawilżenie  i elastyczność skóry Dozowanie za pomocą pompki z uchwytu/dozownika na łóżkowego dostosowanego do butelek 500 ml. .
</t>
  </si>
  <si>
    <t>Op 0.7 l</t>
  </si>
  <si>
    <t xml:space="preserve">min
 6 godz
</t>
  </si>
  <si>
    <t xml:space="preserve">B,F, V ,Tbc
S
</t>
  </si>
  <si>
    <t>Op. 2 kg</t>
  </si>
  <si>
    <t xml:space="preserve">Preparat  do dezynfekcji narzędzi medycznych. </t>
  </si>
  <si>
    <t>Op. 2 l</t>
  </si>
  <si>
    <t xml:space="preserve">15 min
45 min
</t>
  </si>
  <si>
    <t xml:space="preserve">B,F,V,Tbc,
S
</t>
  </si>
  <si>
    <t xml:space="preserve">Op.w składze  jak ponizej:
Opakowanie zawiera : 
1 butelka z preparatem 225 ml 
1 butelka z aktywatorem 210 ml 
oraz paski testowe  150 szt.
</t>
  </si>
  <si>
    <t xml:space="preserve"> Preparat  do dezynfekcji narzędzi medycznych</t>
  </si>
  <si>
    <t>Op. 2 litrowe lub 1 litr  –  200 szt.</t>
  </si>
  <si>
    <t>litr roboczy</t>
  </si>
  <si>
    <t>Płynny preparat do manualnego mycia i dezynfekcji zanieczyszczonych narzędzi chirurgicznych ,endoskopów  i innych wyrobów medycznych .Nie zawiera aldehydów .                    Do stosowania  w myjniach ultradzwiekowych</t>
  </si>
  <si>
    <t>B,TBC,F,V-(HBV,HCV,HIV</t>
  </si>
  <si>
    <t xml:space="preserve">Op.5 l </t>
  </si>
  <si>
    <t xml:space="preserve">Preparat do dezynfekcji  powierzchni  </t>
  </si>
  <si>
    <t>Kryteria oceny jakości:
- Preparat działający na Rotawirusa w czasie 30 s. ,Noro -60 s., Adeno-2 minuty - 10 pkt
- Preparat działający na wirusa Rota -30 s. ,Noro -60 s., Adeno- &gt;2 minuty -  5 pkt.</t>
  </si>
  <si>
    <t xml:space="preserve">Op.1 l </t>
  </si>
  <si>
    <t>B, Tbc,F,V- HBV,HCV,HIV,Rota,Noro,Adenowirusy</t>
  </si>
  <si>
    <t xml:space="preserve">Op.(a' 300 tab.) </t>
  </si>
  <si>
    <t xml:space="preserve">B,Tbc,F, V-HBV,HCV,HIV,
Rota , Adeno, Norowirus .
</t>
  </si>
  <si>
    <t xml:space="preserve">Op.(a' 150 szt) </t>
  </si>
  <si>
    <t>B,Tbc,F, V-HBV,HCV,HIV, Rota, Adeno, Norowirus  .</t>
  </si>
  <si>
    <t xml:space="preserve">Op.(150 szt) 
wkłady 
</t>
  </si>
  <si>
    <t xml:space="preserve">Preparat do dezynfekcji powierzchni                     sprzętu medycznego wrażliwego na działanie  alkoholi , Preparat  w formie pianki. Może być stosowany do dezynfekcji pleksi inkubatorów  firmy Dutchmed ,Drager i Promed  i głowic USG. Nie zawiera alkoholu , aldehydów.                                   Nie pozostawia smug .
Wyrób medyczny mimimum klasy II A
</t>
  </si>
  <si>
    <t xml:space="preserve">
B ,F,V  -HBV,HCV,HIV, Rotawirus,
Norowirus - 30 minut
TBC – bez obciązenia białkowego -15 minut
TBC – z obciążeniem białkowym -60 minut
</t>
  </si>
  <si>
    <t xml:space="preserve">15 min
30 min
15 min
60 min
</t>
  </si>
  <si>
    <t>Preparat do mycia i dezynfekcji małych powierzchni, wyrobów medycznych  i urządzeń medycznych wrażliwych na działanie alkoholi np. głowice ultrasonograficzne .W formie chusteczek . Nie zawiera alkoholi, aldehydów i fenoli. Mogą być stosowne do ultrasonografów  firm SonoAce, Fhilips. Rozmiar nie mniejszy niż  20 x 20 cm.</t>
  </si>
  <si>
    <t xml:space="preserve">Op.(a' 200 szt.)
</t>
  </si>
  <si>
    <t>,F,V  -HBV,HIV, HCV ,Rotawirus</t>
  </si>
  <si>
    <t xml:space="preserve">Op.( 200 szt.)-
100 szt - wkład
</t>
  </si>
  <si>
    <t xml:space="preserve">1 minuta
</t>
  </si>
  <si>
    <t xml:space="preserve">Chusteczki suche w rolce , w jednorazowym opakowaniu foliowym do nasączania dowolnym środkiem dezynfekcyjnym. Przeznaczone do dezynfekcji powierzchni .   Wymiary  30 cm x 24 cm , gramatura  &gt;40 g/m2 .
Pakowane w system nadający się do poboru pojedynczych chusteczek oddzielonych perforacją pozwalającą na łatwe pobranie .
</t>
  </si>
  <si>
    <t xml:space="preserve">Op.(111 szt) </t>
  </si>
  <si>
    <t xml:space="preserve">Wiaderko kompatybilne do opakowań suchych chusteczek z pozycji 10  - wytrzymałe ,wielokrotnego użytku ,  ze szczelnym zamknięciem zapobiegającym wysychaniu nasączonych chusteczek .
Pozycja 9 i 10 -są ze sobą powiązane (nierozerwalne).
</t>
  </si>
  <si>
    <t>Wiaderko</t>
  </si>
  <si>
    <t>Preparat  do dezynfekcji powierzchni w formie piany</t>
  </si>
  <si>
    <t>Pakiet nr 11</t>
  </si>
  <si>
    <t>,F,V-HBV,HCV,HIV, Adeno ,Norowirus</t>
  </si>
  <si>
    <t xml:space="preserve">Op. po
20 l
</t>
  </si>
  <si>
    <t xml:space="preserve">Płynny, alkaliczny środek do mycia w myjniach dezynfektorach typ: Decomat 4656, do maszynowego mycia narzędzi medycznych, sprzętu anestezjologicznego, narzędzi stosowanych w okulistyce, giętkich i sztywnych endoskopów oraz kontenerów. Preparat można stosować do anodowanego aluminium, metali kolorowych, usuwa osad krzemianowy. Zawiera enzymy, anionowe i niejonowe substancje powierzchniowo czynne o pH w roztworze roboczym 10,5. Spełnia zalecenia w zakresie ograniczenia do minimum ryzyka vCJK. . Stężenie roztworu roboczego 0,3-1%. Wyrób medyczny.
</t>
  </si>
  <si>
    <t xml:space="preserve">Płynny alkaliczny środek do mycia oraz dezynfekcji w myjniach dezynfektorach typ: Decomat 4656 (w osobnych fazach mycia i dezynfekcji) sprzętu medycznego w tym czułego na temperaturę. Przeznaczony do dezynfekcji chemiczno-termicznej w temperaturze 50-60°C. Zawierający aldehyd glutarowy, etanol, inhibitory korozji bez formaldehydu, glioksalu oraz kwasów organicznych. Spektrum działania: B, Tbc, F, V (Polio, HIV, HBV, Adeno, Vaccinia), S, jaja glisty, Helicobacter pyroli w czasie do 5 minut. Bezbarwny o pH 7 w roztworze roboczym 1%.  Wyrób medyczny.
</t>
  </si>
  <si>
    <t xml:space="preserve">Neutralny preparat do płukania po maszynowej dezynfekcji chemiczno-termicznej. Zapobiega tworzeniu się plam podczas suszenia umytego sprzętu, Stężenie roztworu roboczego 0,1-0,2%, pH ok7,5. Zawiera niejonowe związki powierzchniowo-czynne, alkohole, inhibitory korozji i stabilizatory twardości .Wyrób medyczny
</t>
  </si>
  <si>
    <t xml:space="preserve">Olejek w sprayu do pielęgnacji narzędzi chirurgicznych na bazie medycznych olei białych o pH 7 i gęstości ok. 0,86 g/cm3.
</t>
  </si>
  <si>
    <t>Produkty z pozycji 1 – 3 powinny pochodzić od jednego producenta i być kompatybilne z systemem centralnego dozowania do 4 myjni, przystosowanym do opakowań 20 l i 25 kg.</t>
  </si>
  <si>
    <t xml:space="preserve"> Preparat do dezynfekcji aparatów do dializ</t>
  </si>
  <si>
    <t>Środek czyszczący i dezynfekujący do dezynfekcji instalacji wody uzdatnianej zawierający: 
- kaws octowy od 1% do 10%
- nadletek wodoru od 25% do 35%
-kwas nadoctowy od 1% do 5%
op. 10 kg lub 5 kg</t>
  </si>
  <si>
    <t>B,F,V(HBV, HCV), TBC</t>
  </si>
  <si>
    <t>Opakownie 10 kg - 10 pkt.
opakownie 5 kg -0 pkt.</t>
  </si>
  <si>
    <t>op. a 10kg   lub 5 kg
         (kanistry) koncentrat</t>
  </si>
  <si>
    <t>Płynny środek do termo-chemicznej dezynfekcji i dekalcyfikacji aparatów do hemodializy z zastosowaniem pompy dozującej, do automatycznego rozcieńczenia w stosunku 1:24
skład: 21 g kwasu cytrynowego w 100 g środka, kwas jabłkowy, kwas mlekowy 
5 litrów (koncentrat)</t>
  </si>
  <si>
    <r>
      <t xml:space="preserve">15 min temp 60 </t>
    </r>
    <r>
      <rPr>
        <vertAlign val="superscript"/>
        <sz val="12"/>
        <rFont val="Arial"/>
        <family val="2"/>
        <charset val="238"/>
      </rPr>
      <t>o</t>
    </r>
    <r>
      <rPr>
        <sz val="12"/>
        <rFont val="Arial"/>
        <family val="2"/>
        <charset val="238"/>
      </rPr>
      <t>C</t>
    </r>
  </si>
  <si>
    <t>B,(z Tbc) F,V(łacznie z HBV, HCV, HIV)
rozpuszcza krew
odwapnia</t>
  </si>
  <si>
    <t>op.    (kanistry) koncentrat</t>
  </si>
  <si>
    <t>op. a' 5 l</t>
  </si>
  <si>
    <t>Pakiet nr 12</t>
  </si>
  <si>
    <t xml:space="preserve">Alkoholowy środek do dezynfekcji małych powierzchni i miejsc trudnodostępnych. Stężony gotowy   do użycia nie zawierający aldehydów, czwartorzędowych związków amoniowych .                Nie pozostawiający smug na dezyfekowanych  powierzchniach .
Wyrób medyczny klasy II A                                        np. taki jak Mikrozid ligiud AF
</t>
  </si>
  <si>
    <t xml:space="preserve">Płynny preparat do manualnego mycia i dezynfekcji zanieczyszczonych narzędzi chirurgicznych ,endoskopów  i innych wyrobów medycznych . Nie zawiera aldehydów .                    Do stosowania  w myjniach ultradzwiekowych . 
Wyrób medyczny klasy II B np. taki jak Nosocomia Zyme
</t>
  </si>
  <si>
    <t xml:space="preserve">Środek zabarwiony do dezynfekcji skóry pola operacyjnego, do odkażania skóry  przed iniekcjami, punkcjami, cewnikowaniem szczepieniami, pobraniem krwi. 
Alkoholowy roztwór zawierający organiczne związki jodu. Produkt leczniczy. Np . taki jak.Braunoderm                        
</t>
  </si>
  <si>
    <t>Antybakteryjny płyn do higieny jamy ustnej  -  roztwór chlorhesydyny do toalety jamy ustnej   u pacjentów podłączonych do  respiratora .  Smak miętowy. Np. . taki jak Oralsept</t>
  </si>
  <si>
    <t xml:space="preserve">Płynny preparat do dezynfekcji ran  i błon śluzowych .Bezbarwny . Bez jodu i chlorheksydyny na bazie octenidyny.
Gotowy do użytku bez rozcieńczania.   Produkt leczniczy. 
Np.. taki jak Octenisept
</t>
  </si>
  <si>
    <t xml:space="preserve">Bez jodu   i chlorheksydyny na bazie octenidyny .               Gotowy do użytku bez rozcieńczania.   Produkt leczniczy .
Np. . taki jak Octenisept 
</t>
  </si>
  <si>
    <t xml:space="preserve">Roztwór do dezynfekcji skóry ,antyseptyki błony śluzowej ,antyseptyki ran ,oparzeń .Roztwór wodny powidonu jodu .Substancja czynna powidon jodu (PVP-jod) .Produkt leczniczy.                                  
Np. . taki jak Braunol 
</t>
  </si>
  <si>
    <t>Preparat w płynie do oczyszczania i nawilżania przewlekłych ran Bezbarwny, bez alkoholu, zawierający octenidynę .Wyrób medyczny. Np.. taki jak Octenilin płyn</t>
  </si>
  <si>
    <t xml:space="preserve">Preparat w żelu do oczyszczania ,nawiżania, dekontaminacji ran. Zalecany do ran oparzeniowych,z suchą martwicą i rozpływną. Bezbarwny ,bezwonny,zawierający octenidynę Wyrób medyczny. 
Np.. taki jak Octenilin zel
</t>
  </si>
  <si>
    <t xml:space="preserve">Środek do dezynfekcji skóry przed punkcjami, iniekcjami, szczepieniami  pobraniem krwi , operacyjami.                  Bezbarwny , oparty o alkohol,bez zawartości jodu i jego związków. Produkt leczniczy. 
Np.. taki jak Kodan Tinktur Forte Fablos
</t>
  </si>
  <si>
    <t>Pozycje 1 i 2 w zadaniu nr 5 stanowią ten sam produkt lecz róźnią się formą opakowania – są  ze soba powiązane.</t>
  </si>
  <si>
    <t xml:space="preserve">Środek do dezynfekcji skóry przed punkcjami, iniekcjami, szczepieniami  pobraniem krwi , operacyjami.                    Bezbarwny , oparty o alkohol,bez zawartości jodu i jego związków i  pochodnych fenolowych .Produkt leczniczy.
</t>
  </si>
  <si>
    <t xml:space="preserve">Alkoholowy bezbarwny  preparat zawierający octenidynę             do dezynfekcji skóry przed procedurami naruszającymi jej ciągłość .
Produkt leczniczy .np.taki jak Octenoderm
</t>
  </si>
  <si>
    <t xml:space="preserve">Preparat w postaci proszku bez zawartości aldehydów ,chloru ,QAV zawierający nadwęglan sodu oraz inibitory korozji . Przeznaczony do mycia i dezynfekcji narzędzi chirurgicznych, sprzętu anestezjologicznego ,inkubatorów ,endoskopów giętkich. Może być stosowany w myjkach ultradźwiękowych . Preparat przygotowywany do użytku w wannach dezynfekcyjnych o poj.8 l.           
Np. taki jak Sekusept pulver
</t>
  </si>
  <si>
    <t xml:space="preserve">Aktywator do pozycji 1-poszarzający działanie środka o TBC i spory .                    Postać płynnego koncentratu.
Pozycje 1 i 2 w zadaniu nr 7  są  ze sobą powiązane 
</t>
  </si>
  <si>
    <t xml:space="preserve">Preparat płynny do dezynfekcji sprzętu  medycznego i narzędzi chirurgicznych,   endoskopów giętkich ,w tym  głowicy przezprzełykowej firmy Philips Zgodnie z wytycznymi dotyczącymi mycia i dezynfekcji , sterylizacji opracowanej przez producenta .Wymagane oświadczenie o dopuszczeniu do używania do mycia ,dezynfekcji ,sterylizacji głowicy przezprzełykowej firmy PHILIPS 
Np.taki jak Sekusept easy
</t>
  </si>
  <si>
    <t xml:space="preserve">Środek do dezynfekcji małych powierzchni   i sprzętu metodą przecierania nie zanieczyszczonych substancja organiczną.     W postaci chusteczek . </t>
  </si>
  <si>
    <t>Środek do dezynfekcji małych powierzchni i sprzętu metodą przecierania .W postaci chusteczek . Pozycja 3 i 4 zadania nr. 6 stanowią ten sam produkt lecz różnią się formą opakowania -są ze sobą powiązane (nierozerwalne). Np. taki jak Mikrozid sensitiv liguid</t>
  </si>
  <si>
    <t xml:space="preserve">Preparat do mycia i dezynfekcji małych powierzchni, wyrobów medycznych i urządzeń medycznych wrażliwych na działanie alkoholi np. głowice ultrasonograficzne w formie chusteczek. Nie zawiera alkoholi, aldehydów  i fenoli. Mogą być stosowne do ultrasonografów  firm SonoAce ,Filip Rozmiar nie mniejszy niż  20 x 20 cm
Pozycja 6 i 7 zadania nr 9 stanowią ten sam produkt lecz różnią się formą opakowania -są ze sobą powiązane (nierozerwalne).
</t>
  </si>
  <si>
    <t xml:space="preserve">Preparat w postaci szybkodziałającej,  gotowej piany do dezynfekcji mycia powierzchni medycznych. Preparat na bazie nadtlenku wodoru ,bez zawartości alkoholi .
Wyrób medyczny klasy II A
Np.taki jak  Incidin Oxy foam
</t>
  </si>
  <si>
    <t xml:space="preserve">Środek do dezynfekcji zewnętrznych elementów centralnych i obwodowych cewników dożylnych takich jak : wejścia do kanału wkłucia ,części kanałów ,korki, kraniki itp.                                     Na bazie chlorheksydyny i alkoholu .
Bezpieczny dla skóry .  
Np. taki jak Citroclorex  2% MD   
</t>
  </si>
  <si>
    <t xml:space="preserve">Op.750 ml – 
Opakowanie ze spryskiwaczem
</t>
  </si>
  <si>
    <t>Pakiet nr 13</t>
  </si>
  <si>
    <t xml:space="preserve"> Preparat do dezynfekcji endoskopów</t>
  </si>
  <si>
    <t>op. 5 l</t>
  </si>
  <si>
    <t>B, F, Tbc, V, S</t>
  </si>
  <si>
    <t>op. 2,8 l</t>
  </si>
  <si>
    <t>Preparat dezynfekcyjny do myjni endoskopowej o składzie: kwas octowy, kwas nadoctowy, nadtlenek wodoru</t>
  </si>
  <si>
    <t xml:space="preserve">Aktywator do preparatu dezynfekcyjnego </t>
  </si>
  <si>
    <t>Detergentowy preparat myjący do myjni endoskopowej 
skład : niejonowe środki powiewrzchniowo czynne glikol</t>
  </si>
  <si>
    <r>
      <t>5 min + 10</t>
    </r>
    <r>
      <rPr>
        <strike/>
        <sz val="12"/>
        <rFont val="Arial"/>
        <family val="2"/>
        <charset val="238"/>
      </rPr>
      <t>%</t>
    </r>
  </si>
  <si>
    <t>czas ekspozycji 5 min - 10 pkt.
czas ekspozycji inny dopuszczony 0pkt.</t>
  </si>
  <si>
    <t>nr sprawy P/12/03/2018/DEZ</t>
  </si>
  <si>
    <t>Uwaga: w przypadku gdy Wykonawca zaoferuje i otrzyma maksymalną ilość punków Wykonawca obowiązany jest wraz z piarwszą dostawą dostarczyćoferowne wuchwyty dla opisanego produktu w poz. 1</t>
  </si>
  <si>
    <t>Uwaga :Zamawijący wymaga w poz. 1 - 100 kg środka  w opakowniach 10 l .Wykonawca oferujący  środki czyszcące w opakowaniach 5kg   winien odpowiednio przeliczyć ich ilość aby zachować 100 kg środka</t>
  </si>
  <si>
    <t>Kryteria oceny jakości:
- opakowanie emulsji (500 ml.) Podstwa opakowania w wymiarach 7x 6 cm dostosowane do metalowego uchwytu / dozownika  na łóżko 10 pkt
opakowanie emulsji (500 ml. - podstawa opakowania o wymiarach 7x6 cm nie dostosowane do metalowego uchwytu/dozownika na łóżko - 5 pkt</t>
  </si>
  <si>
    <t xml:space="preserve">Kryteria oceny jakości:
preparat w postaci w opakowaniu 2 kg -5 pkt.
preparat w postaci proszku w opakowaniu &gt; 2 kg - 0 pkt.
</t>
  </si>
  <si>
    <t>Uwaga : Wykonawca oferujący  środki czyszcące w opakowaniachinnych niż 
 a" 20 l lub 25 kg l winien odpowiednio przeliczyć ich ilość aby zachować wymaganą ilość preparatu</t>
  </si>
  <si>
    <t>Uwaga : Wykonawca oferujący  środki czyszcące w opakowaniach innych niż 
 a' 2 kg gl winien odpowiedznio przeliczyć ich ilość  ilość aby zachowaćwymaganą  ilość preparatu zgodnie z wymaganiami w poz. 1</t>
  </si>
  <si>
    <t>Kryteria oceny jakości:
możliwość użycia preparatu do nasączenia suchych chusteczek z zachowaniem okresu trwałości  1 miesiąc 
-brak możliwości użycia preparatu do nasączanie suchych chusteczek z zachowaniem trwałości  1 miesiąc - 0pkt.</t>
  </si>
  <si>
    <t xml:space="preserve">Kryteria oceny jakości:
- Dezynfekcja skóry przed iniekcjami jednokrotna , 15 s  ,opakowanie bez atomizera- 10 pkt
- Dezynfekcja skóry przed iniekcjami dwukrotna  ,   30 s., opakowanie bez atomizera - 5 pkt.
- Dezynfekcja skóry przed iniekcjami kilkukrotna celem poszerzenia działania o wirusy , 2 minuty., opakowanie z atomizeraem- 5 pkt -0 pkt.
</t>
  </si>
  <si>
    <t>Kryteria oceny jakości:
- Preparat oparty o kompleks enzymów usuwających zabrudzenia zawierające białka ,tłuszcze , ,cukry  - 10 pkt
-  5 pkt.
- Preparat bez  kompleksu enzymów usuwających zabrudzenia zawierające białka ,tłuszcze ,cukry  - 0 pkt.</t>
  </si>
  <si>
    <t xml:space="preserve">Opakowanie
20 l. –10pkt
Opakowanie inne – 0 pkt.
Nie zawiera substancji uważanych za toksyczne- 10pkt.
Zawiera substancje uważane za toksyczne – 0 pkt
</t>
  </si>
  <si>
    <t>Podsumowanie</t>
  </si>
  <si>
    <r>
      <t xml:space="preserve">Wartość w </t>
    </r>
    <r>
      <rPr>
        <b/>
        <sz val="12"/>
        <color rgb="FFFF0000"/>
        <rFont val="Calibri"/>
        <family val="2"/>
        <charset val="238"/>
      </rPr>
      <t>€</t>
    </r>
  </si>
  <si>
    <t>Pakiet nr 14</t>
  </si>
  <si>
    <t xml:space="preserve"> Preparat  do mycia i dezynfekcji stosowany w myjni typ EW1 STEELCO </t>
  </si>
  <si>
    <t xml:space="preserve">Środek dezynfekcyjny w formie płynnego koncentratu do maszynowej obróbki endoskopów elastycznych w myjni typ EW1 STEELCO który zamawiający posiada/ środek wymagany gwarancją producenta. Neodischer endo SEPT  PAC    lub  równoważny. 
Kanistry 2, 3 lub  5 litrowe. Do dezynfekcji endoskopów elastycznych w myjniach-dezynfektorach.  Przyjazny dla użytkownika z powodu łagodnego zapachu. Doskonała kompatybilność materiałowa, odpowiedni dla endoskopów wszystkich wiodących producentów. Środek na bazie kwasu nadoctowego . Nie zawiera aldehydów , formaldehydu oraz czwartorzędowych związków amoniowych. Nie wymaga stosowania aktywatora / tylko jeden produkt/.Znajduje się na liście produktów wirusobójczych IHO[1]. . Proces maszynowej dekontaminacji  w połączeniu ze środkiem myjącym tej samej firmy  spełniający   wymagania normy DIN EN ISO 15883-4 w zakresie redukcji drobnoustrojów większej niż 9 log.
</t>
  </si>
  <si>
    <t xml:space="preserve">• bakteriobójczy 
• prątkobójczy 
• grzybobójczy 
• wirusobójczy 
•  w połączeniu ze środkiem myjącym skuteczny wobec spor (włącznie z Clostridium difficile)
</t>
  </si>
  <si>
    <t>Kryteria oceny jakości:
- Kanistry 5 litrowe  - 10 pkt
- Kanistry 3 litrowe - 5 pkt.
- Kanistry 2 litrowe  - 0 pkt.</t>
  </si>
  <si>
    <t>Preparaty kompatybilne ze sobą (pochodzące od jednego producenta)
Preparaty wskazane do użycia w instrukcji myjni endoskopowej typ EW1 STEELCO  w związku z posiadaną gwarancją producencką.</t>
  </si>
  <si>
    <t xml:space="preserve">Środek myjący w postaci płynnego koncentratu na bazie związków alkalicznych - enzymów i środków powierzchniowo czynnych.
Stosowany do mycia endoskopów elastycznych i wyposażenia endoskopowego w myjniach typ EW1 STEELCO ,który zamawiający posiada/ umowa gwarancyjna urządzenia/ neodischer endoCLEAN lub równoważny.  Odpowiedni dla endoskopów wszystkich wiodących producentów.  Skuteczny w niskich temperaturach. Niskopieniący - działanie myjące nie jest zmniejszone przez tworzącą się pianę.Zgodny z aktualnymi zaleceniami Instytutu Roberta Kocha dot. reprocesingu wyrobów medycznych  dla zminimalizowania ryzyka przeniesienia zakażeń prowadzących do choroby CDJ. Wielkość opakowania 2, 3 lub 5 litr.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</si>
</sst>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\ &quot;zł&quot;"/>
    <numFmt numFmtId="165" formatCode="_-* #,##0\ _z_ł_-;\-* #,##0\ _z_ł_-;_-* &quot;-&quot;??\ _z_ł_-;_-@_-"/>
  </numFmts>
  <fonts count="17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1"/>
      <name val="Tahoma"/>
      <family val="2"/>
      <charset val="238"/>
    </font>
    <font>
      <sz val="12"/>
      <name val="Arial"/>
      <family val="2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</font>
    <font>
      <sz val="8"/>
      <name val="Arial CE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  <font>
      <vertAlign val="superscript"/>
      <sz val="12"/>
      <name val="Arial"/>
      <family val="2"/>
      <charset val="238"/>
    </font>
    <font>
      <strike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3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7" fillId="2" borderId="0" xfId="2" applyFont="1" applyFill="1" applyBorder="1"/>
    <xf numFmtId="0" fontId="8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9" fontId="9" fillId="2" borderId="2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9" fontId="4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9" fontId="4" fillId="2" borderId="4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2" fontId="9" fillId="2" borderId="4" xfId="0" applyNumberFormat="1" applyFont="1" applyFill="1" applyBorder="1" applyAlignment="1">
      <alignment vertical="center" wrapText="1"/>
    </xf>
    <xf numFmtId="2" fontId="9" fillId="2" borderId="5" xfId="0" applyNumberFormat="1" applyFont="1" applyFill="1" applyBorder="1" applyAlignment="1">
      <alignment vertical="center" wrapText="1"/>
    </xf>
    <xf numFmtId="164" fontId="9" fillId="2" borderId="2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9" fontId="4" fillId="2" borderId="0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right" vertical="center" wrapText="1"/>
    </xf>
    <xf numFmtId="2" fontId="9" fillId="2" borderId="0" xfId="0" applyNumberFormat="1" applyFont="1" applyFill="1" applyBorder="1" applyAlignment="1">
      <alignment vertical="center" wrapText="1"/>
    </xf>
    <xf numFmtId="164" fontId="9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9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2" fontId="4" fillId="2" borderId="0" xfId="0" applyNumberFormat="1" applyFont="1" applyFill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4" fontId="4" fillId="2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right" vertical="center" wrapText="1"/>
    </xf>
    <xf numFmtId="4" fontId="4" fillId="2" borderId="0" xfId="0" applyNumberFormat="1" applyFont="1" applyFill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4" fontId="9" fillId="2" borderId="0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164" fontId="9" fillId="2" borderId="9" xfId="0" applyNumberFormat="1" applyFont="1" applyFill="1" applyBorder="1" applyAlignment="1">
      <alignment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10" fontId="4" fillId="2" borderId="2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right" vertical="center" wrapText="1"/>
    </xf>
    <xf numFmtId="2" fontId="9" fillId="2" borderId="10" xfId="0" applyNumberFormat="1" applyFont="1" applyFill="1" applyBorder="1" applyAlignment="1">
      <alignment vertical="center" wrapText="1"/>
    </xf>
    <xf numFmtId="2" fontId="4" fillId="2" borderId="0" xfId="0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>
      <alignment vertical="center" wrapText="1"/>
    </xf>
    <xf numFmtId="0" fontId="10" fillId="2" borderId="0" xfId="0" applyFont="1" applyFill="1" applyBorder="1"/>
    <xf numFmtId="9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vertical="center" wrapText="1"/>
    </xf>
    <xf numFmtId="164" fontId="4" fillId="2" borderId="5" xfId="0" applyNumberFormat="1" applyFont="1" applyFill="1" applyBorder="1" applyAlignment="1">
      <alignment vertical="center" wrapText="1"/>
    </xf>
    <xf numFmtId="164" fontId="4" fillId="2" borderId="0" xfId="0" applyNumberFormat="1" applyFont="1" applyFill="1"/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0" fontId="10" fillId="2" borderId="2" xfId="0" applyFont="1" applyFill="1" applyBorder="1"/>
    <xf numFmtId="0" fontId="9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0" fontId="4" fillId="2" borderId="2" xfId="1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2" fontId="15" fillId="2" borderId="0" xfId="0" applyNumberFormat="1" applyFont="1" applyFill="1" applyAlignment="1">
      <alignment vertical="center" wrapText="1"/>
    </xf>
    <xf numFmtId="164" fontId="15" fillId="2" borderId="0" xfId="0" applyNumberFormat="1" applyFont="1" applyFill="1" applyAlignment="1">
      <alignment vertical="center" wrapText="1"/>
    </xf>
    <xf numFmtId="2" fontId="14" fillId="2" borderId="0" xfId="0" applyNumberFormat="1" applyFont="1" applyFill="1" applyAlignment="1">
      <alignment vertical="center" wrapText="1"/>
    </xf>
    <xf numFmtId="164" fontId="14" fillId="2" borderId="0" xfId="0" applyNumberFormat="1" applyFont="1" applyFill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_Wycena stawka VA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119"/>
  <sheetViews>
    <sheetView tabSelected="1" topLeftCell="A110" zoomScale="70" zoomScaleNormal="70" workbookViewId="0">
      <selection activeCell="A113" sqref="A113:F114"/>
    </sheetView>
  </sheetViews>
  <sheetFormatPr defaultColWidth="9.140625" defaultRowHeight="15" x14ac:dyDescent="0.2"/>
  <cols>
    <col min="1" max="1" width="15.85546875" style="55" customWidth="1"/>
    <col min="2" max="2" width="78.5703125" style="75" customWidth="1"/>
    <col min="3" max="3" width="15.42578125" style="55" customWidth="1"/>
    <col min="4" max="4" width="14.140625" style="55" customWidth="1"/>
    <col min="5" max="5" width="17.5703125" style="55" customWidth="1"/>
    <col min="6" max="6" width="34.42578125" style="55" customWidth="1"/>
    <col min="7" max="7" width="17.5703125" style="55" customWidth="1"/>
    <col min="8" max="8" width="17.42578125" style="55" customWidth="1"/>
    <col min="9" max="9" width="13.28515625" style="56" customWidth="1"/>
    <col min="10" max="10" width="14.5703125" style="55" bestFit="1" customWidth="1"/>
    <col min="11" max="11" width="14.85546875" style="57" bestFit="1" customWidth="1"/>
    <col min="12" max="12" width="9.7109375" style="5" bestFit="1" customWidth="1"/>
    <col min="13" max="13" width="20.42578125" style="58" customWidth="1"/>
    <col min="14" max="14" width="18.7109375" style="5" customWidth="1"/>
    <col min="15" max="15" width="15.5703125" style="5" bestFit="1" customWidth="1"/>
    <col min="16" max="16" width="18.42578125" style="5" customWidth="1"/>
    <col min="17" max="17" width="16.140625" style="6" bestFit="1" customWidth="1"/>
    <col min="18" max="18" width="20.7109375" style="6" customWidth="1"/>
    <col min="19" max="19" width="21" style="7" customWidth="1"/>
    <col min="20" max="20" width="14.5703125" style="7" bestFit="1" customWidth="1"/>
    <col min="21" max="21" width="9.140625" style="7"/>
    <col min="22" max="22" width="16.85546875" style="7" bestFit="1" customWidth="1"/>
    <col min="23" max="231" width="9.140625" style="7"/>
    <col min="232" max="16384" width="9.140625" style="5"/>
  </cols>
  <sheetData>
    <row r="1" spans="1:231" x14ac:dyDescent="0.2">
      <c r="A1" s="1" t="s">
        <v>188</v>
      </c>
      <c r="B1" s="2"/>
      <c r="C1" s="1"/>
      <c r="D1" s="1"/>
      <c r="E1" s="1"/>
      <c r="F1" s="1"/>
      <c r="G1" s="1"/>
      <c r="H1" s="1"/>
      <c r="I1" s="1"/>
      <c r="J1" s="1"/>
      <c r="K1" s="1"/>
      <c r="L1" s="3"/>
      <c r="M1" s="4"/>
      <c r="N1" s="1"/>
    </row>
    <row r="2" spans="1:231" ht="18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231" s="11" customFormat="1" ht="15.75" x14ac:dyDescent="0.25">
      <c r="A3" s="8"/>
      <c r="B3" s="9" t="s">
        <v>0</v>
      </c>
      <c r="C3" s="10"/>
      <c r="D3" s="10"/>
      <c r="E3" s="10"/>
      <c r="F3" s="10"/>
      <c r="G3" s="10"/>
      <c r="H3" s="10"/>
      <c r="I3" s="10"/>
      <c r="J3" s="10"/>
      <c r="K3" s="8"/>
      <c r="L3" s="8"/>
      <c r="M3" s="8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</row>
    <row r="4" spans="1:231" s="7" customFormat="1" ht="18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Q4" s="14"/>
      <c r="R4" s="14"/>
    </row>
    <row r="5" spans="1:231" ht="20.25" customHeight="1" x14ac:dyDescent="0.2">
      <c r="A5" s="15" t="s">
        <v>1</v>
      </c>
      <c r="B5" s="15" t="s">
        <v>2</v>
      </c>
      <c r="C5" s="16"/>
      <c r="D5" s="16"/>
      <c r="E5" s="16"/>
      <c r="F5" s="16"/>
      <c r="G5" s="16"/>
      <c r="H5" s="16"/>
      <c r="I5" s="17"/>
      <c r="J5" s="18"/>
      <c r="K5" s="19"/>
      <c r="L5" s="20"/>
      <c r="M5" s="21"/>
      <c r="N5" s="20"/>
      <c r="O5" s="20"/>
    </row>
    <row r="6" spans="1:231" ht="31.5" x14ac:dyDescent="0.2">
      <c r="A6" s="22" t="s">
        <v>3</v>
      </c>
      <c r="B6" s="22" t="s">
        <v>4</v>
      </c>
      <c r="C6" s="22" t="s">
        <v>5</v>
      </c>
      <c r="D6" s="22" t="s">
        <v>6</v>
      </c>
      <c r="E6" s="22" t="s">
        <v>7</v>
      </c>
      <c r="F6" s="23" t="s">
        <v>8</v>
      </c>
      <c r="G6" s="23" t="s">
        <v>9</v>
      </c>
      <c r="H6" s="22" t="s">
        <v>10</v>
      </c>
      <c r="I6" s="24" t="s">
        <v>11</v>
      </c>
      <c r="J6" s="22" t="s">
        <v>12</v>
      </c>
      <c r="K6" s="22" t="s">
        <v>13</v>
      </c>
      <c r="L6" s="22" t="s">
        <v>14</v>
      </c>
      <c r="M6" s="25" t="s">
        <v>15</v>
      </c>
      <c r="N6" s="22" t="s">
        <v>16</v>
      </c>
      <c r="O6" s="22" t="s">
        <v>17</v>
      </c>
      <c r="P6" s="22" t="s">
        <v>18</v>
      </c>
      <c r="Q6" s="116" t="s">
        <v>19</v>
      </c>
      <c r="R6" s="116"/>
    </row>
    <row r="7" spans="1:231" ht="135" x14ac:dyDescent="0.2">
      <c r="A7" s="27">
        <v>1</v>
      </c>
      <c r="B7" s="28" t="s">
        <v>158</v>
      </c>
      <c r="C7" s="27" t="s">
        <v>20</v>
      </c>
      <c r="D7" s="27" t="s">
        <v>75</v>
      </c>
      <c r="E7" s="27" t="s">
        <v>76</v>
      </c>
      <c r="F7" s="27" t="s">
        <v>77</v>
      </c>
      <c r="G7" s="27"/>
      <c r="H7" s="29" t="s">
        <v>21</v>
      </c>
      <c r="I7" s="30" t="s">
        <v>22</v>
      </c>
      <c r="J7" s="31">
        <v>480</v>
      </c>
      <c r="K7" s="32"/>
      <c r="L7" s="30"/>
      <c r="M7" s="32">
        <f>K7*1.08</f>
        <v>0</v>
      </c>
      <c r="N7" s="33">
        <f>J7*K7</f>
        <v>0</v>
      </c>
      <c r="O7" s="33">
        <f>P7-N7</f>
        <v>0</v>
      </c>
      <c r="P7" s="33">
        <f>J7*M7</f>
        <v>0</v>
      </c>
      <c r="Q7" s="119"/>
      <c r="R7" s="119"/>
    </row>
    <row r="8" spans="1:231" ht="15.75" x14ac:dyDescent="0.2">
      <c r="A8" s="7"/>
      <c r="B8" s="34"/>
      <c r="C8" s="35"/>
      <c r="D8" s="35"/>
      <c r="E8" s="35"/>
      <c r="F8" s="35"/>
      <c r="G8" s="35"/>
      <c r="H8" s="36"/>
      <c r="I8" s="37"/>
      <c r="J8" s="38"/>
      <c r="K8" s="39"/>
      <c r="L8" s="40" t="s">
        <v>23</v>
      </c>
      <c r="M8" s="41"/>
      <c r="N8" s="42">
        <f t="shared" ref="N8:O8" si="0">SUM(N7)</f>
        <v>0</v>
      </c>
      <c r="O8" s="42">
        <f t="shared" si="0"/>
        <v>0</v>
      </c>
      <c r="P8" s="42">
        <f>SUM(P7)</f>
        <v>0</v>
      </c>
      <c r="Q8" s="124"/>
      <c r="R8" s="125"/>
    </row>
    <row r="9" spans="1:231" ht="15.75" x14ac:dyDescent="0.2">
      <c r="A9" s="7"/>
      <c r="B9" s="43"/>
      <c r="C9" s="44"/>
      <c r="D9" s="44"/>
      <c r="E9" s="44"/>
      <c r="F9" s="44"/>
      <c r="G9" s="44"/>
      <c r="H9" s="45"/>
      <c r="I9" s="46"/>
      <c r="J9" s="47"/>
      <c r="K9" s="48"/>
      <c r="L9" s="49"/>
      <c r="M9" s="49"/>
      <c r="N9" s="50"/>
      <c r="O9" s="50"/>
      <c r="P9" s="50"/>
      <c r="Q9" s="51"/>
      <c r="R9" s="51"/>
    </row>
    <row r="10" spans="1:231" ht="20.25" customHeight="1" x14ac:dyDescent="0.2">
      <c r="A10" s="15" t="s">
        <v>24</v>
      </c>
      <c r="B10" s="15" t="s">
        <v>25</v>
      </c>
      <c r="C10" s="16"/>
      <c r="D10" s="16"/>
      <c r="E10" s="16"/>
      <c r="F10" s="16"/>
      <c r="G10" s="16"/>
      <c r="H10" s="16"/>
      <c r="I10" s="17"/>
      <c r="J10" s="18"/>
      <c r="K10" s="19"/>
      <c r="L10" s="20"/>
      <c r="M10" s="21"/>
      <c r="N10" s="20"/>
      <c r="O10" s="20"/>
    </row>
    <row r="11" spans="1:231" ht="31.5" x14ac:dyDescent="0.2">
      <c r="A11" s="105" t="s">
        <v>3</v>
      </c>
      <c r="B11" s="105" t="s">
        <v>4</v>
      </c>
      <c r="C11" s="105" t="s">
        <v>5</v>
      </c>
      <c r="D11" s="105" t="s">
        <v>6</v>
      </c>
      <c r="E11" s="105" t="s">
        <v>7</v>
      </c>
      <c r="F11" s="106" t="s">
        <v>8</v>
      </c>
      <c r="G11" s="106" t="s">
        <v>9</v>
      </c>
      <c r="H11" s="105" t="s">
        <v>10</v>
      </c>
      <c r="I11" s="24" t="s">
        <v>11</v>
      </c>
      <c r="J11" s="105" t="s">
        <v>12</v>
      </c>
      <c r="K11" s="105" t="s">
        <v>13</v>
      </c>
      <c r="L11" s="105" t="s">
        <v>14</v>
      </c>
      <c r="M11" s="25" t="s">
        <v>15</v>
      </c>
      <c r="N11" s="105" t="s">
        <v>16</v>
      </c>
      <c r="O11" s="105" t="s">
        <v>17</v>
      </c>
      <c r="P11" s="105" t="s">
        <v>18</v>
      </c>
      <c r="Q11" s="116" t="s">
        <v>19</v>
      </c>
      <c r="R11" s="116"/>
    </row>
    <row r="12" spans="1:231" ht="135" x14ac:dyDescent="0.2">
      <c r="A12" s="107">
        <v>1</v>
      </c>
      <c r="B12" s="28" t="s">
        <v>159</v>
      </c>
      <c r="C12" s="30" t="s">
        <v>20</v>
      </c>
      <c r="D12" s="107"/>
      <c r="E12" s="107"/>
      <c r="F12" s="107" t="s">
        <v>78</v>
      </c>
      <c r="G12" s="107"/>
      <c r="H12" s="107" t="s">
        <v>26</v>
      </c>
      <c r="I12" s="30" t="s">
        <v>27</v>
      </c>
      <c r="J12" s="31">
        <v>36</v>
      </c>
      <c r="K12" s="32"/>
      <c r="L12" s="30"/>
      <c r="M12" s="52">
        <f>K12*1.08</f>
        <v>0</v>
      </c>
      <c r="N12" s="33">
        <f>J12*K12</f>
        <v>0</v>
      </c>
      <c r="O12" s="33">
        <f>P12-N12</f>
        <v>0</v>
      </c>
      <c r="P12" s="33">
        <f>J12*M12</f>
        <v>0</v>
      </c>
      <c r="Q12" s="120"/>
      <c r="R12" s="121"/>
    </row>
    <row r="13" spans="1:231" ht="15.75" x14ac:dyDescent="0.2">
      <c r="A13" s="7"/>
      <c r="B13" s="34"/>
      <c r="C13" s="35"/>
      <c r="D13" s="35"/>
      <c r="E13" s="35"/>
      <c r="F13" s="35"/>
      <c r="G13" s="35"/>
      <c r="H13" s="36"/>
      <c r="I13" s="37"/>
      <c r="J13" s="38"/>
      <c r="K13" s="39"/>
      <c r="L13" s="40" t="s">
        <v>23</v>
      </c>
      <c r="M13" s="41"/>
      <c r="N13" s="42">
        <f>SUM(N12)</f>
        <v>0</v>
      </c>
      <c r="O13" s="42">
        <f>SUM(O12)</f>
        <v>0</v>
      </c>
      <c r="P13" s="42">
        <f>SUM(P12)</f>
        <v>0</v>
      </c>
      <c r="Q13" s="124"/>
      <c r="R13" s="125"/>
    </row>
    <row r="14" spans="1:231" ht="15.75" x14ac:dyDescent="0.2">
      <c r="A14" s="7"/>
      <c r="B14" s="43"/>
      <c r="C14" s="44"/>
      <c r="D14" s="44"/>
      <c r="E14" s="44"/>
      <c r="F14" s="44"/>
      <c r="G14" s="44"/>
      <c r="H14" s="45"/>
      <c r="I14" s="46"/>
      <c r="J14" s="47"/>
      <c r="K14" s="48"/>
      <c r="L14" s="49"/>
      <c r="M14" s="49"/>
      <c r="N14" s="50"/>
      <c r="O14" s="50"/>
      <c r="P14" s="50"/>
      <c r="Q14" s="51"/>
      <c r="R14" s="51"/>
    </row>
    <row r="15" spans="1:231" ht="39.75" customHeight="1" x14ac:dyDescent="0.2">
      <c r="A15" s="7"/>
      <c r="B15" s="43"/>
      <c r="C15" s="44"/>
      <c r="D15" s="44"/>
      <c r="E15" s="44"/>
      <c r="F15" s="44"/>
      <c r="G15" s="44"/>
      <c r="H15" s="45"/>
      <c r="I15" s="46"/>
      <c r="J15" s="47"/>
      <c r="K15" s="48"/>
      <c r="L15" s="49"/>
      <c r="M15" s="49"/>
      <c r="N15" s="50"/>
      <c r="O15" s="53"/>
      <c r="P15" s="53"/>
      <c r="Q15" s="51"/>
      <c r="R15" s="51"/>
    </row>
    <row r="16" spans="1:231" ht="24.75" customHeight="1" x14ac:dyDescent="0.2">
      <c r="A16" s="54" t="s">
        <v>28</v>
      </c>
      <c r="B16" s="54" t="s">
        <v>79</v>
      </c>
      <c r="N16" s="53"/>
      <c r="O16" s="53"/>
      <c r="P16" s="53"/>
    </row>
    <row r="17" spans="1:231" ht="36" customHeight="1" x14ac:dyDescent="0.2">
      <c r="A17" s="22" t="s">
        <v>3</v>
      </c>
      <c r="B17" s="22" t="s">
        <v>4</v>
      </c>
      <c r="C17" s="22" t="s">
        <v>5</v>
      </c>
      <c r="D17" s="22" t="s">
        <v>6</v>
      </c>
      <c r="E17" s="22" t="s">
        <v>7</v>
      </c>
      <c r="F17" s="23" t="s">
        <v>8</v>
      </c>
      <c r="G17" s="23" t="s">
        <v>9</v>
      </c>
      <c r="H17" s="22" t="s">
        <v>10</v>
      </c>
      <c r="I17" s="24" t="s">
        <v>11</v>
      </c>
      <c r="J17" s="22" t="s">
        <v>29</v>
      </c>
      <c r="K17" s="22" t="s">
        <v>13</v>
      </c>
      <c r="L17" s="22" t="s">
        <v>14</v>
      </c>
      <c r="M17" s="25" t="s">
        <v>15</v>
      </c>
      <c r="N17" s="22" t="s">
        <v>16</v>
      </c>
      <c r="O17" s="22" t="s">
        <v>17</v>
      </c>
      <c r="P17" s="22" t="s">
        <v>18</v>
      </c>
      <c r="Q17" s="116" t="s">
        <v>19</v>
      </c>
      <c r="R17" s="116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</row>
    <row r="18" spans="1:231" s="8" customFormat="1" ht="75" x14ac:dyDescent="0.2">
      <c r="A18" s="27">
        <v>1</v>
      </c>
      <c r="B18" s="28" t="s">
        <v>30</v>
      </c>
      <c r="C18" s="30" t="s">
        <v>20</v>
      </c>
      <c r="D18" s="27"/>
      <c r="E18" s="27" t="s">
        <v>81</v>
      </c>
      <c r="F18" s="27" t="s">
        <v>80</v>
      </c>
      <c r="G18" s="27"/>
      <c r="H18" s="27" t="s">
        <v>82</v>
      </c>
      <c r="I18" s="30" t="s">
        <v>27</v>
      </c>
      <c r="J18" s="31">
        <v>252</v>
      </c>
      <c r="K18" s="32"/>
      <c r="L18" s="30"/>
      <c r="M18" s="52">
        <f>K18*1.08</f>
        <v>0</v>
      </c>
      <c r="N18" s="33">
        <f>J18*K18</f>
        <v>0</v>
      </c>
      <c r="O18" s="33">
        <f>P18-N18</f>
        <v>0</v>
      </c>
      <c r="P18" s="33">
        <f>J18*M18</f>
        <v>0</v>
      </c>
      <c r="Q18" s="126"/>
      <c r="R18" s="126"/>
    </row>
    <row r="19" spans="1:231" s="64" customFormat="1" ht="15.75" x14ac:dyDescent="0.2">
      <c r="A19" s="60"/>
      <c r="B19" s="61"/>
      <c r="C19" s="62"/>
      <c r="D19" s="62"/>
      <c r="E19" s="62"/>
      <c r="F19" s="62"/>
      <c r="G19" s="62"/>
      <c r="H19" s="62"/>
      <c r="I19" s="62"/>
      <c r="J19" s="62"/>
      <c r="K19" s="63"/>
      <c r="L19" s="40" t="s">
        <v>23</v>
      </c>
      <c r="M19" s="41"/>
      <c r="N19" s="42">
        <f>SUM(N18:N18)</f>
        <v>0</v>
      </c>
      <c r="O19" s="42">
        <f>SUM(O18:O18)</f>
        <v>0</v>
      </c>
      <c r="P19" s="42">
        <f>SUM(P18:P18)</f>
        <v>0</v>
      </c>
      <c r="Q19" s="6"/>
      <c r="R19" s="6"/>
    </row>
    <row r="20" spans="1:231" ht="20.25" customHeight="1" x14ac:dyDescent="0.2">
      <c r="A20" s="54" t="s">
        <v>37</v>
      </c>
      <c r="B20" s="54" t="s">
        <v>83</v>
      </c>
      <c r="E20" s="55" t="s">
        <v>38</v>
      </c>
      <c r="I20" s="46"/>
      <c r="J20" s="65"/>
      <c r="K20" s="66"/>
      <c r="L20" s="67"/>
      <c r="M20" s="67"/>
      <c r="N20" s="67"/>
      <c r="O20" s="67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</row>
    <row r="21" spans="1:231" ht="31.5" x14ac:dyDescent="0.2">
      <c r="A21" s="22" t="s">
        <v>3</v>
      </c>
      <c r="B21" s="22" t="s">
        <v>4</v>
      </c>
      <c r="C21" s="22" t="s">
        <v>5</v>
      </c>
      <c r="D21" s="22" t="s">
        <v>6</v>
      </c>
      <c r="E21" s="22" t="s">
        <v>7</v>
      </c>
      <c r="F21" s="23" t="s">
        <v>8</v>
      </c>
      <c r="G21" s="23" t="s">
        <v>9</v>
      </c>
      <c r="H21" s="22" t="s">
        <v>10</v>
      </c>
      <c r="I21" s="24" t="s">
        <v>11</v>
      </c>
      <c r="J21" s="22" t="s">
        <v>12</v>
      </c>
      <c r="K21" s="22" t="s">
        <v>39</v>
      </c>
      <c r="L21" s="22" t="s">
        <v>14</v>
      </c>
      <c r="M21" s="22" t="s">
        <v>40</v>
      </c>
      <c r="N21" s="22" t="s">
        <v>16</v>
      </c>
      <c r="O21" s="22" t="s">
        <v>17</v>
      </c>
      <c r="P21" s="22" t="s">
        <v>18</v>
      </c>
      <c r="Q21" s="116" t="s">
        <v>19</v>
      </c>
      <c r="R21" s="116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</row>
    <row r="22" spans="1:231" ht="120" x14ac:dyDescent="0.2">
      <c r="A22" s="27">
        <v>1</v>
      </c>
      <c r="B22" s="28" t="s">
        <v>160</v>
      </c>
      <c r="C22" s="27" t="s">
        <v>86</v>
      </c>
      <c r="D22" s="27" t="s">
        <v>84</v>
      </c>
      <c r="E22" s="27" t="s">
        <v>85</v>
      </c>
      <c r="F22" s="27" t="s">
        <v>32</v>
      </c>
      <c r="G22" s="27"/>
      <c r="H22" s="29" t="s">
        <v>89</v>
      </c>
      <c r="I22" s="30" t="s">
        <v>43</v>
      </c>
      <c r="J22" s="31">
        <v>1200</v>
      </c>
      <c r="K22" s="32"/>
      <c r="L22" s="30"/>
      <c r="M22" s="52">
        <f t="shared" ref="M22:M26" si="1">K22*1.08</f>
        <v>0</v>
      </c>
      <c r="N22" s="33">
        <f t="shared" ref="N22:N26" si="2">J22*K22</f>
        <v>0</v>
      </c>
      <c r="O22" s="33">
        <f>P22-N22</f>
        <v>0</v>
      </c>
      <c r="P22" s="33">
        <f t="shared" ref="P22:P26" si="3">J22*M22</f>
        <v>0</v>
      </c>
      <c r="Q22" s="119"/>
      <c r="R22" s="119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</row>
    <row r="23" spans="1:231" ht="105" x14ac:dyDescent="0.2">
      <c r="A23" s="27">
        <v>2</v>
      </c>
      <c r="B23" s="28" t="s">
        <v>161</v>
      </c>
      <c r="C23" s="27" t="s">
        <v>20</v>
      </c>
      <c r="D23" s="27" t="s">
        <v>87</v>
      </c>
      <c r="E23" s="27" t="s">
        <v>31</v>
      </c>
      <c r="F23" s="27"/>
      <c r="G23" s="27"/>
      <c r="H23" s="29" t="s">
        <v>88</v>
      </c>
      <c r="I23" s="30" t="s">
        <v>43</v>
      </c>
      <c r="J23" s="31">
        <v>250</v>
      </c>
      <c r="K23" s="32"/>
      <c r="L23" s="30"/>
      <c r="M23" s="52">
        <f t="shared" si="1"/>
        <v>0</v>
      </c>
      <c r="N23" s="33">
        <f t="shared" si="2"/>
        <v>0</v>
      </c>
      <c r="O23" s="33">
        <f t="shared" ref="O23:O26" si="4">P23-N23</f>
        <v>0</v>
      </c>
      <c r="P23" s="33">
        <f t="shared" si="3"/>
        <v>0</v>
      </c>
      <c r="Q23" s="122"/>
      <c r="R23" s="123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</row>
    <row r="24" spans="1:231" ht="120" x14ac:dyDescent="0.2">
      <c r="A24" s="27">
        <v>3</v>
      </c>
      <c r="B24" s="28" t="s">
        <v>162</v>
      </c>
      <c r="C24" s="27" t="s">
        <v>20</v>
      </c>
      <c r="D24" s="27" t="s">
        <v>90</v>
      </c>
      <c r="E24" s="27" t="s">
        <v>33</v>
      </c>
      <c r="F24" s="27" t="s">
        <v>34</v>
      </c>
      <c r="G24" s="27"/>
      <c r="H24" s="29" t="s">
        <v>91</v>
      </c>
      <c r="I24" s="30" t="s">
        <v>43</v>
      </c>
      <c r="J24" s="31">
        <v>200</v>
      </c>
      <c r="K24" s="32"/>
      <c r="L24" s="30"/>
      <c r="M24" s="52">
        <f t="shared" si="1"/>
        <v>0</v>
      </c>
      <c r="N24" s="33">
        <f t="shared" ref="N24" si="5">J24*K24</f>
        <v>0</v>
      </c>
      <c r="O24" s="33">
        <f t="shared" si="4"/>
        <v>0</v>
      </c>
      <c r="P24" s="33">
        <f t="shared" ref="P24" si="6">J24*M24</f>
        <v>0</v>
      </c>
      <c r="Q24" s="94"/>
      <c r="R24" s="9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</row>
    <row r="25" spans="1:231" ht="120" x14ac:dyDescent="0.2">
      <c r="A25" s="27">
        <v>4</v>
      </c>
      <c r="B25" s="28" t="s">
        <v>163</v>
      </c>
      <c r="C25" s="27" t="s">
        <v>20</v>
      </c>
      <c r="D25" s="27"/>
      <c r="E25" s="27"/>
      <c r="F25" s="27" t="s">
        <v>35</v>
      </c>
      <c r="G25" s="27"/>
      <c r="H25" s="29" t="s">
        <v>92</v>
      </c>
      <c r="I25" s="30" t="s">
        <v>43</v>
      </c>
      <c r="J25" s="31">
        <v>80</v>
      </c>
      <c r="K25" s="32"/>
      <c r="L25" s="30"/>
      <c r="M25" s="52">
        <f t="shared" si="1"/>
        <v>0</v>
      </c>
      <c r="N25" s="33">
        <f t="shared" si="2"/>
        <v>0</v>
      </c>
      <c r="O25" s="33">
        <f t="shared" si="4"/>
        <v>0</v>
      </c>
      <c r="P25" s="33">
        <f t="shared" si="3"/>
        <v>0</v>
      </c>
      <c r="Q25" s="94"/>
      <c r="R25" s="9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</row>
    <row r="26" spans="1:231" ht="120" x14ac:dyDescent="0.2">
      <c r="A26" s="27">
        <v>5</v>
      </c>
      <c r="B26" s="28" t="s">
        <v>164</v>
      </c>
      <c r="C26" s="27" t="s">
        <v>20</v>
      </c>
      <c r="D26" s="27"/>
      <c r="E26" s="27"/>
      <c r="F26" s="27" t="s">
        <v>36</v>
      </c>
      <c r="G26" s="27"/>
      <c r="H26" s="29" t="s">
        <v>93</v>
      </c>
      <c r="I26" s="30" t="s">
        <v>43</v>
      </c>
      <c r="J26" s="31">
        <v>100</v>
      </c>
      <c r="K26" s="32"/>
      <c r="L26" s="30"/>
      <c r="M26" s="52">
        <f t="shared" si="1"/>
        <v>0</v>
      </c>
      <c r="N26" s="33">
        <f t="shared" si="2"/>
        <v>0</v>
      </c>
      <c r="O26" s="33">
        <f t="shared" si="4"/>
        <v>0</v>
      </c>
      <c r="P26" s="33">
        <f t="shared" si="3"/>
        <v>0</v>
      </c>
      <c r="Q26" s="94"/>
      <c r="R26" s="9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</row>
    <row r="27" spans="1:231" ht="25.9" customHeight="1" x14ac:dyDescent="0.2">
      <c r="A27" s="7"/>
      <c r="B27" s="43"/>
      <c r="C27" s="44"/>
      <c r="D27" s="35"/>
      <c r="E27" s="35"/>
      <c r="F27" s="35"/>
      <c r="G27" s="35"/>
      <c r="H27" s="36"/>
      <c r="I27" s="46"/>
      <c r="J27" s="47"/>
      <c r="K27" s="48"/>
      <c r="L27" s="40" t="s">
        <v>23</v>
      </c>
      <c r="M27" s="41"/>
      <c r="N27" s="42">
        <f>SUM(N22:N26)</f>
        <v>0</v>
      </c>
      <c r="O27" s="42">
        <f>SUM(O22:O26)</f>
        <v>0</v>
      </c>
      <c r="P27" s="42">
        <f>SUM(P22:P26)</f>
        <v>0</v>
      </c>
      <c r="Q27" s="68"/>
      <c r="R27" s="69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</row>
    <row r="28" spans="1:231" ht="18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</row>
    <row r="29" spans="1:231" ht="18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</row>
    <row r="30" spans="1:231" ht="18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</row>
    <row r="31" spans="1:231" ht="18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</row>
    <row r="32" spans="1:231" ht="15.75" x14ac:dyDescent="0.2">
      <c r="A32" s="15" t="s">
        <v>45</v>
      </c>
      <c r="B32" s="15" t="s">
        <v>94</v>
      </c>
      <c r="C32" s="16"/>
      <c r="D32" s="16"/>
      <c r="E32" s="16"/>
      <c r="F32" s="16"/>
      <c r="G32" s="16"/>
      <c r="H32" s="16"/>
      <c r="I32" s="17"/>
      <c r="J32" s="16"/>
      <c r="K32" s="70"/>
      <c r="L32" s="71"/>
      <c r="M32" s="21"/>
      <c r="N32" s="71"/>
      <c r="O32" s="71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</row>
    <row r="33" spans="1:231" ht="31.5" x14ac:dyDescent="0.2">
      <c r="A33" s="22" t="s">
        <v>3</v>
      </c>
      <c r="B33" s="22" t="s">
        <v>4</v>
      </c>
      <c r="C33" s="22" t="s">
        <v>5</v>
      </c>
      <c r="D33" s="22" t="s">
        <v>6</v>
      </c>
      <c r="E33" s="22" t="s">
        <v>7</v>
      </c>
      <c r="F33" s="23" t="s">
        <v>8</v>
      </c>
      <c r="G33" s="23" t="s">
        <v>9</v>
      </c>
      <c r="H33" s="22" t="s">
        <v>10</v>
      </c>
      <c r="I33" s="24" t="s">
        <v>11</v>
      </c>
      <c r="J33" s="22" t="s">
        <v>29</v>
      </c>
      <c r="K33" s="22" t="s">
        <v>13</v>
      </c>
      <c r="L33" s="22" t="s">
        <v>14</v>
      </c>
      <c r="M33" s="25" t="s">
        <v>15</v>
      </c>
      <c r="N33" s="22" t="s">
        <v>16</v>
      </c>
      <c r="O33" s="22" t="s">
        <v>17</v>
      </c>
      <c r="P33" s="22" t="s">
        <v>18</v>
      </c>
      <c r="Q33" s="116" t="s">
        <v>19</v>
      </c>
      <c r="R33" s="116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</row>
    <row r="34" spans="1:231" ht="225" x14ac:dyDescent="0.2">
      <c r="A34" s="72">
        <v>1</v>
      </c>
      <c r="B34" s="73" t="s">
        <v>165</v>
      </c>
      <c r="C34" s="30" t="s">
        <v>57</v>
      </c>
      <c r="D34" s="27" t="s">
        <v>41</v>
      </c>
      <c r="E34" s="27" t="s">
        <v>42</v>
      </c>
      <c r="F34" s="27" t="s">
        <v>196</v>
      </c>
      <c r="G34" s="27"/>
      <c r="H34" s="27" t="s">
        <v>95</v>
      </c>
      <c r="I34" s="30" t="s">
        <v>43</v>
      </c>
      <c r="J34" s="31">
        <v>274</v>
      </c>
      <c r="K34" s="32"/>
      <c r="L34" s="30"/>
      <c r="M34" s="52">
        <f t="shared" ref="M34:M36" si="7">K34*1.08</f>
        <v>0</v>
      </c>
      <c r="N34" s="33">
        <f>J34*K34</f>
        <v>0</v>
      </c>
      <c r="O34" s="33">
        <f t="shared" ref="O34:O36" si="8">P34-N34</f>
        <v>0</v>
      </c>
      <c r="P34" s="33">
        <f t="shared" ref="P34" si="9">J34*M34</f>
        <v>0</v>
      </c>
      <c r="Q34" s="119"/>
      <c r="R34" s="119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</row>
    <row r="35" spans="1:231" ht="135" x14ac:dyDescent="0.2">
      <c r="A35" s="27">
        <v>2</v>
      </c>
      <c r="B35" s="28" t="s">
        <v>167</v>
      </c>
      <c r="C35" s="27"/>
      <c r="D35" s="27" t="s">
        <v>41</v>
      </c>
      <c r="E35" s="27" t="s">
        <v>42</v>
      </c>
      <c r="F35" s="27"/>
      <c r="G35" s="27"/>
      <c r="H35" s="27" t="s">
        <v>96</v>
      </c>
      <c r="I35" s="30" t="s">
        <v>43</v>
      </c>
      <c r="J35" s="31">
        <v>996</v>
      </c>
      <c r="K35" s="32"/>
      <c r="L35" s="30"/>
      <c r="M35" s="52">
        <f t="shared" si="7"/>
        <v>0</v>
      </c>
      <c r="N35" s="33">
        <f t="shared" ref="N35" si="10">J35*K35</f>
        <v>0</v>
      </c>
      <c r="O35" s="33">
        <f t="shared" si="8"/>
        <v>0</v>
      </c>
      <c r="P35" s="33">
        <f t="shared" ref="P35" si="11">J35*M35</f>
        <v>0</v>
      </c>
      <c r="Q35" s="119"/>
      <c r="R35" s="119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</row>
    <row r="36" spans="1:231" ht="135" x14ac:dyDescent="0.2">
      <c r="A36" s="27">
        <v>3</v>
      </c>
      <c r="B36" s="74" t="s">
        <v>168</v>
      </c>
      <c r="C36" s="30" t="s">
        <v>20</v>
      </c>
      <c r="D36" s="27" t="s">
        <v>41</v>
      </c>
      <c r="E36" s="27" t="s">
        <v>44</v>
      </c>
      <c r="F36" s="27"/>
      <c r="G36" s="27"/>
      <c r="H36" s="27" t="s">
        <v>97</v>
      </c>
      <c r="I36" s="30" t="s">
        <v>43</v>
      </c>
      <c r="J36" s="31">
        <v>60</v>
      </c>
      <c r="K36" s="32"/>
      <c r="L36" s="30"/>
      <c r="M36" s="52">
        <f t="shared" si="7"/>
        <v>0</v>
      </c>
      <c r="N36" s="33">
        <f t="shared" ref="N36" si="12">J36*K36</f>
        <v>0</v>
      </c>
      <c r="O36" s="33">
        <f t="shared" si="8"/>
        <v>0</v>
      </c>
      <c r="P36" s="33">
        <f t="shared" ref="P36" si="13">J36*M36</f>
        <v>0</v>
      </c>
      <c r="Q36" s="119"/>
      <c r="R36" s="119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</row>
    <row r="37" spans="1:231" ht="30" x14ac:dyDescent="0.2">
      <c r="A37" s="54"/>
      <c r="B37" s="75" t="s">
        <v>166</v>
      </c>
      <c r="J37" s="5"/>
      <c r="K37" s="76"/>
      <c r="L37" s="77" t="s">
        <v>23</v>
      </c>
      <c r="M37" s="41"/>
      <c r="N37" s="78">
        <f>SUM(N34:N36)</f>
        <v>0</v>
      </c>
      <c r="O37" s="78">
        <f>SUM(O34:O36)</f>
        <v>0</v>
      </c>
      <c r="P37" s="78">
        <f>SUM(P34:P36)</f>
        <v>0</v>
      </c>
      <c r="Q37" s="14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</row>
    <row r="38" spans="1:231" ht="15.75" x14ac:dyDescent="0.2">
      <c r="A38" s="54"/>
      <c r="J38" s="5"/>
      <c r="K38" s="76"/>
      <c r="L38" s="77"/>
      <c r="M38" s="49"/>
      <c r="N38" s="50"/>
      <c r="O38" s="50"/>
      <c r="P38" s="50"/>
      <c r="Q38" s="14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</row>
    <row r="39" spans="1:231" ht="15.75" x14ac:dyDescent="0.2">
      <c r="A39" s="54"/>
      <c r="J39" s="5"/>
      <c r="K39" s="76"/>
      <c r="L39" s="77"/>
      <c r="M39" s="49"/>
      <c r="N39" s="50"/>
      <c r="O39" s="50"/>
      <c r="P39" s="50"/>
      <c r="Q39" s="14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</row>
    <row r="40" spans="1:231" ht="15.75" x14ac:dyDescent="0.2">
      <c r="A40" s="54" t="s">
        <v>50</v>
      </c>
      <c r="B40" s="54" t="s">
        <v>98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</row>
    <row r="41" spans="1:231" ht="31.5" x14ac:dyDescent="0.2">
      <c r="A41" s="22" t="s">
        <v>3</v>
      </c>
      <c r="B41" s="22" t="s">
        <v>4</v>
      </c>
      <c r="C41" s="22" t="s">
        <v>5</v>
      </c>
      <c r="D41" s="22" t="s">
        <v>6</v>
      </c>
      <c r="E41" s="22" t="s">
        <v>7</v>
      </c>
      <c r="F41" s="23" t="s">
        <v>8</v>
      </c>
      <c r="G41" s="23" t="s">
        <v>9</v>
      </c>
      <c r="H41" s="22" t="s">
        <v>10</v>
      </c>
      <c r="I41" s="24" t="s">
        <v>11</v>
      </c>
      <c r="J41" s="22" t="s">
        <v>29</v>
      </c>
      <c r="K41" s="22" t="s">
        <v>13</v>
      </c>
      <c r="L41" s="22" t="s">
        <v>14</v>
      </c>
      <c r="M41" s="25" t="s">
        <v>15</v>
      </c>
      <c r="N41" s="22" t="s">
        <v>16</v>
      </c>
      <c r="O41" s="22" t="s">
        <v>17</v>
      </c>
      <c r="P41" s="22" t="s">
        <v>18</v>
      </c>
      <c r="Q41" s="116" t="s">
        <v>19</v>
      </c>
      <c r="R41" s="116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</row>
    <row r="42" spans="1:231" ht="195" x14ac:dyDescent="0.2">
      <c r="A42" s="74">
        <v>1</v>
      </c>
      <c r="B42" s="74" t="s">
        <v>99</v>
      </c>
      <c r="C42" s="30"/>
      <c r="D42" s="27"/>
      <c r="E42" s="27"/>
      <c r="F42" s="27" t="s">
        <v>191</v>
      </c>
      <c r="G42" s="27"/>
      <c r="H42" s="27" t="s">
        <v>63</v>
      </c>
      <c r="I42" s="30" t="s">
        <v>43</v>
      </c>
      <c r="J42" s="31">
        <v>100</v>
      </c>
      <c r="K42" s="32"/>
      <c r="L42" s="30"/>
      <c r="M42" s="52">
        <f t="shared" ref="M42" si="14">K42*1.08</f>
        <v>0</v>
      </c>
      <c r="N42" s="33">
        <f t="shared" ref="N42" si="15">J42*K42</f>
        <v>0</v>
      </c>
      <c r="O42" s="33">
        <f t="shared" ref="O42:O43" si="16">P42-N42</f>
        <v>0</v>
      </c>
      <c r="P42" s="33">
        <f t="shared" ref="P42" si="17">J42*M42</f>
        <v>0</v>
      </c>
      <c r="Q42" s="118"/>
      <c r="R42" s="119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</row>
    <row r="43" spans="1:231" ht="45" x14ac:dyDescent="0.2">
      <c r="A43" s="74">
        <v>2</v>
      </c>
      <c r="B43" s="74" t="s">
        <v>64</v>
      </c>
      <c r="C43" s="74"/>
      <c r="D43" s="74"/>
      <c r="E43" s="74"/>
      <c r="F43" s="74"/>
      <c r="G43" s="74"/>
      <c r="H43" s="74" t="s">
        <v>100</v>
      </c>
      <c r="I43" s="74" t="s">
        <v>43</v>
      </c>
      <c r="J43" s="74">
        <v>12</v>
      </c>
      <c r="K43" s="74"/>
      <c r="L43" s="30"/>
      <c r="M43" s="52">
        <f t="shared" ref="M43" si="18">K43*1.08</f>
        <v>0</v>
      </c>
      <c r="N43" s="33">
        <f t="shared" ref="N43" si="19">J43*K43</f>
        <v>0</v>
      </c>
      <c r="O43" s="33">
        <f t="shared" si="16"/>
        <v>0</v>
      </c>
      <c r="P43" s="33">
        <f t="shared" ref="P43" si="20">J43*M43</f>
        <v>0</v>
      </c>
      <c r="Q43" s="118"/>
      <c r="R43" s="119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</row>
    <row r="44" spans="1:231" ht="45" x14ac:dyDescent="0.2">
      <c r="A44" s="7"/>
      <c r="B44" s="75" t="s">
        <v>189</v>
      </c>
      <c r="C44" s="46"/>
      <c r="D44" s="44"/>
      <c r="E44" s="44"/>
      <c r="F44" s="44"/>
      <c r="G44" s="44"/>
      <c r="H44" s="44"/>
      <c r="I44" s="46"/>
      <c r="J44" s="47"/>
      <c r="K44" s="53"/>
      <c r="L44" s="77" t="s">
        <v>23</v>
      </c>
      <c r="M44" s="79"/>
      <c r="N44" s="33">
        <f>SUM(N42:N43)</f>
        <v>0</v>
      </c>
      <c r="O44" s="33">
        <f>P44-N44</f>
        <v>0</v>
      </c>
      <c r="P44" s="33">
        <f>SUM(P42:P43)</f>
        <v>0</v>
      </c>
      <c r="Q44" s="51"/>
      <c r="R44" s="51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</row>
    <row r="45" spans="1:231" x14ac:dyDescent="0.2">
      <c r="A45" s="7"/>
      <c r="C45" s="46"/>
      <c r="D45" s="44"/>
      <c r="E45" s="44"/>
      <c r="F45" s="44"/>
      <c r="G45" s="44"/>
      <c r="H45" s="44"/>
      <c r="I45" s="46"/>
      <c r="J45" s="47"/>
      <c r="K45" s="53"/>
      <c r="L45" s="46"/>
      <c r="M45" s="80"/>
      <c r="N45" s="53"/>
      <c r="O45" s="53"/>
      <c r="P45" s="53"/>
      <c r="Q45" s="51"/>
      <c r="R45" s="51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</row>
    <row r="46" spans="1:231" ht="15.75" x14ac:dyDescent="0.2">
      <c r="A46" s="54" t="s">
        <v>54</v>
      </c>
      <c r="B46" s="96" t="s">
        <v>104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</row>
    <row r="47" spans="1:231" ht="31.5" x14ac:dyDescent="0.2">
      <c r="A47" s="22" t="s">
        <v>3</v>
      </c>
      <c r="B47" s="22" t="s">
        <v>4</v>
      </c>
      <c r="C47" s="22" t="s">
        <v>5</v>
      </c>
      <c r="D47" s="22" t="s">
        <v>6</v>
      </c>
      <c r="E47" s="22" t="s">
        <v>7</v>
      </c>
      <c r="F47" s="23" t="s">
        <v>8</v>
      </c>
      <c r="G47" s="23" t="s">
        <v>9</v>
      </c>
      <c r="H47" s="22" t="s">
        <v>10</v>
      </c>
      <c r="I47" s="24" t="s">
        <v>11</v>
      </c>
      <c r="J47" s="22" t="s">
        <v>29</v>
      </c>
      <c r="K47" s="22" t="s">
        <v>13</v>
      </c>
      <c r="L47" s="22" t="s">
        <v>14</v>
      </c>
      <c r="M47" s="25" t="s">
        <v>15</v>
      </c>
      <c r="N47" s="22" t="s">
        <v>16</v>
      </c>
      <c r="O47" s="22" t="s">
        <v>17</v>
      </c>
      <c r="P47" s="22" t="s">
        <v>18</v>
      </c>
      <c r="Q47" s="116" t="s">
        <v>19</v>
      </c>
      <c r="R47" s="116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</row>
    <row r="48" spans="1:231" ht="120" x14ac:dyDescent="0.2">
      <c r="A48" s="27">
        <v>1</v>
      </c>
      <c r="B48" s="28" t="s">
        <v>169</v>
      </c>
      <c r="C48" s="30">
        <v>0.02</v>
      </c>
      <c r="D48" s="27" t="s">
        <v>101</v>
      </c>
      <c r="E48" s="81" t="s">
        <v>102</v>
      </c>
      <c r="F48" s="81" t="s">
        <v>192</v>
      </c>
      <c r="G48" s="81"/>
      <c r="H48" s="31" t="s">
        <v>103</v>
      </c>
      <c r="I48" s="30" t="s">
        <v>47</v>
      </c>
      <c r="J48" s="31">
        <v>75</v>
      </c>
      <c r="K48" s="32"/>
      <c r="L48" s="30"/>
      <c r="M48" s="52">
        <f t="shared" ref="M48:M50" si="21">K48*1.08</f>
        <v>0</v>
      </c>
      <c r="N48" s="33">
        <f t="shared" ref="N48" si="22">J48*K48</f>
        <v>0</v>
      </c>
      <c r="O48" s="33">
        <f t="shared" ref="O48:O50" si="23">P48-N48</f>
        <v>0</v>
      </c>
      <c r="P48" s="33">
        <f t="shared" ref="P48" si="24">J48*M48</f>
        <v>0</v>
      </c>
      <c r="Q48" s="128"/>
      <c r="R48" s="128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</row>
    <row r="49" spans="1:231" ht="60" x14ac:dyDescent="0.2">
      <c r="A49" s="27">
        <v>2</v>
      </c>
      <c r="B49" s="28" t="s">
        <v>170</v>
      </c>
      <c r="C49" s="81" t="s">
        <v>46</v>
      </c>
      <c r="D49" s="27"/>
      <c r="E49" s="30"/>
      <c r="F49" s="30"/>
      <c r="G49" s="30"/>
      <c r="H49" s="31" t="s">
        <v>105</v>
      </c>
      <c r="I49" s="30" t="s">
        <v>47</v>
      </c>
      <c r="J49" s="31">
        <v>75</v>
      </c>
      <c r="K49" s="32"/>
      <c r="L49" s="30"/>
      <c r="M49" s="52">
        <f t="shared" si="21"/>
        <v>0</v>
      </c>
      <c r="N49" s="33">
        <f t="shared" ref="N49" si="25">J49*K49</f>
        <v>0</v>
      </c>
      <c r="O49" s="33">
        <f t="shared" si="23"/>
        <v>0</v>
      </c>
      <c r="P49" s="33">
        <f t="shared" ref="P49" si="26">J49*M49</f>
        <v>0</v>
      </c>
      <c r="Q49" s="128"/>
      <c r="R49" s="128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</row>
    <row r="50" spans="1:231" ht="240" x14ac:dyDescent="0.2">
      <c r="A50" s="27">
        <v>3</v>
      </c>
      <c r="B50" s="28" t="s">
        <v>171</v>
      </c>
      <c r="C50" s="27"/>
      <c r="D50" s="27" t="s">
        <v>106</v>
      </c>
      <c r="E50" s="81" t="s">
        <v>107</v>
      </c>
      <c r="F50" s="81"/>
      <c r="G50" s="81"/>
      <c r="H50" s="27" t="s">
        <v>108</v>
      </c>
      <c r="I50" s="30" t="s">
        <v>47</v>
      </c>
      <c r="J50" s="27">
        <v>50</v>
      </c>
      <c r="K50" s="32"/>
      <c r="L50" s="30"/>
      <c r="M50" s="52">
        <f t="shared" si="21"/>
        <v>0</v>
      </c>
      <c r="N50" s="33">
        <f t="shared" ref="N50" si="27">J50*K50</f>
        <v>0</v>
      </c>
      <c r="O50" s="33">
        <f t="shared" si="23"/>
        <v>0</v>
      </c>
      <c r="P50" s="33">
        <f t="shared" ref="P50" si="28">J50*M50</f>
        <v>0</v>
      </c>
      <c r="Q50" s="117"/>
      <c r="R50" s="118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</row>
    <row r="51" spans="1:231" ht="15.75" x14ac:dyDescent="0.2">
      <c r="B51" s="75" t="s">
        <v>48</v>
      </c>
      <c r="K51" s="82"/>
      <c r="L51" s="77" t="s">
        <v>23</v>
      </c>
      <c r="M51" s="83"/>
      <c r="N51" s="33">
        <f>SUM(N48:N50)</f>
        <v>0</v>
      </c>
      <c r="O51" s="33">
        <f t="shared" ref="O51" si="29">P51-N51</f>
        <v>0</v>
      </c>
      <c r="P51" s="33">
        <f>SUM(P48:P50)</f>
        <v>0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</row>
    <row r="52" spans="1:231" ht="30" x14ac:dyDescent="0.2">
      <c r="B52" s="75" t="s">
        <v>49</v>
      </c>
      <c r="K52" s="84"/>
      <c r="L52" s="77"/>
      <c r="M52" s="49"/>
      <c r="N52" s="63"/>
      <c r="O52" s="63"/>
      <c r="P52" s="63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</row>
    <row r="53" spans="1:231" ht="15.75" x14ac:dyDescent="0.2">
      <c r="B53" s="96" t="s">
        <v>104</v>
      </c>
      <c r="K53" s="84"/>
      <c r="L53" s="77"/>
      <c r="M53" s="49"/>
      <c r="N53" s="53"/>
      <c r="O53" s="53"/>
      <c r="P53" s="53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</row>
    <row r="54" spans="1:231" ht="99.75" customHeight="1" x14ac:dyDescent="0.2">
      <c r="B54" s="7" t="s">
        <v>194</v>
      </c>
      <c r="L54" s="77"/>
      <c r="M54" s="49"/>
      <c r="N54" s="50"/>
      <c r="O54" s="50"/>
      <c r="P54" s="50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</row>
    <row r="55" spans="1:231" ht="15.75" x14ac:dyDescent="0.2">
      <c r="A55" s="54" t="s">
        <v>62</v>
      </c>
      <c r="B55" s="54" t="s">
        <v>109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</row>
    <row r="56" spans="1:231" ht="31.5" x14ac:dyDescent="0.2">
      <c r="A56" s="22" t="s">
        <v>3</v>
      </c>
      <c r="B56" s="22" t="s">
        <v>4</v>
      </c>
      <c r="C56" s="22" t="s">
        <v>5</v>
      </c>
      <c r="D56" s="22" t="s">
        <v>6</v>
      </c>
      <c r="E56" s="22" t="s">
        <v>7</v>
      </c>
      <c r="F56" s="23" t="s">
        <v>8</v>
      </c>
      <c r="G56" s="23" t="s">
        <v>9</v>
      </c>
      <c r="H56" s="22" t="s">
        <v>10</v>
      </c>
      <c r="I56" s="24" t="s">
        <v>11</v>
      </c>
      <c r="J56" s="22" t="s">
        <v>29</v>
      </c>
      <c r="K56" s="22" t="s">
        <v>13</v>
      </c>
      <c r="L56" s="22" t="s">
        <v>14</v>
      </c>
      <c r="M56" s="25" t="s">
        <v>15</v>
      </c>
      <c r="N56" s="22" t="s">
        <v>16</v>
      </c>
      <c r="O56" s="22" t="s">
        <v>17</v>
      </c>
      <c r="P56" s="22" t="s">
        <v>18</v>
      </c>
      <c r="Q56" s="116" t="s">
        <v>19</v>
      </c>
      <c r="R56" s="116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</row>
    <row r="57" spans="1:231" ht="189.75" customHeight="1" x14ac:dyDescent="0.2">
      <c r="A57" s="27">
        <v>1</v>
      </c>
      <c r="B57" s="74" t="s">
        <v>157</v>
      </c>
      <c r="C57" s="30" t="s">
        <v>51</v>
      </c>
      <c r="D57" s="30" t="s">
        <v>52</v>
      </c>
      <c r="E57" s="74" t="s">
        <v>53</v>
      </c>
      <c r="F57" s="74" t="s">
        <v>197</v>
      </c>
      <c r="G57" s="74"/>
      <c r="H57" s="27" t="s">
        <v>110</v>
      </c>
      <c r="I57" s="30" t="s">
        <v>111</v>
      </c>
      <c r="J57" s="97">
        <v>80000</v>
      </c>
      <c r="K57" s="33"/>
      <c r="L57" s="30"/>
      <c r="M57" s="52">
        <f t="shared" ref="M57:M58" si="30">K57*1.08</f>
        <v>0</v>
      </c>
      <c r="N57" s="33">
        <f t="shared" ref="N57" si="31">J57*K57</f>
        <v>0</v>
      </c>
      <c r="O57" s="33">
        <f t="shared" ref="O57:O58" si="32">P57-N57</f>
        <v>0</v>
      </c>
      <c r="P57" s="33">
        <f t="shared" ref="P57" si="33">J57*M57</f>
        <v>0</v>
      </c>
      <c r="Q57" s="117"/>
      <c r="R57" s="118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</row>
    <row r="58" spans="1:231" ht="145.9" customHeight="1" x14ac:dyDescent="0.2">
      <c r="A58" s="27">
        <v>2</v>
      </c>
      <c r="B58" s="74" t="s">
        <v>112</v>
      </c>
      <c r="C58" s="30" t="s">
        <v>51</v>
      </c>
      <c r="D58" s="74" t="s">
        <v>52</v>
      </c>
      <c r="E58" s="74" t="s">
        <v>113</v>
      </c>
      <c r="F58" s="74"/>
      <c r="G58" s="74"/>
      <c r="H58" s="27" t="s">
        <v>114</v>
      </c>
      <c r="I58" s="30" t="s">
        <v>111</v>
      </c>
      <c r="J58" s="31">
        <v>16000</v>
      </c>
      <c r="K58" s="33"/>
      <c r="L58" s="30"/>
      <c r="M58" s="52">
        <f t="shared" si="30"/>
        <v>0</v>
      </c>
      <c r="N58" s="33">
        <f t="shared" ref="N58" si="34">J58*K58</f>
        <v>0</v>
      </c>
      <c r="O58" s="33">
        <f t="shared" si="32"/>
        <v>0</v>
      </c>
      <c r="P58" s="33">
        <f t="shared" ref="P58" si="35">J58*M58</f>
        <v>0</v>
      </c>
      <c r="Q58" s="119"/>
      <c r="R58" s="119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</row>
    <row r="59" spans="1:231" ht="15.75" x14ac:dyDescent="0.2">
      <c r="L59" s="77" t="s">
        <v>23</v>
      </c>
      <c r="M59" s="83"/>
      <c r="N59" s="33">
        <f>SUM(N57:N58)</f>
        <v>0</v>
      </c>
      <c r="O59" s="33">
        <f t="shared" ref="O59" si="36">P59-N59</f>
        <v>0</v>
      </c>
      <c r="P59" s="33">
        <f>SUM(P57:P58)</f>
        <v>0</v>
      </c>
      <c r="S59" s="8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</row>
    <row r="60" spans="1:231" ht="15.75" x14ac:dyDescent="0.2">
      <c r="L60" s="77"/>
      <c r="M60" s="49"/>
      <c r="N60" s="50"/>
      <c r="O60" s="50"/>
      <c r="P60" s="50"/>
      <c r="S60" s="8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</row>
    <row r="61" spans="1:231" ht="15.75" x14ac:dyDescent="0.2">
      <c r="L61" s="77"/>
      <c r="M61" s="49"/>
      <c r="N61" s="50"/>
      <c r="O61" s="50"/>
      <c r="P61" s="50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</row>
    <row r="62" spans="1:231" ht="15.75" x14ac:dyDescent="0.2">
      <c r="L62" s="77"/>
      <c r="M62" s="49"/>
      <c r="N62" s="50"/>
      <c r="O62" s="50"/>
      <c r="P62" s="50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</row>
    <row r="63" spans="1:231" ht="15.75" x14ac:dyDescent="0.2">
      <c r="A63" s="54" t="s">
        <v>65</v>
      </c>
      <c r="B63" s="54" t="s">
        <v>115</v>
      </c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</row>
    <row r="64" spans="1:231" ht="63" x14ac:dyDescent="0.2">
      <c r="A64" s="22" t="s">
        <v>3</v>
      </c>
      <c r="B64" s="22" t="s">
        <v>4</v>
      </c>
      <c r="C64" s="22" t="s">
        <v>5</v>
      </c>
      <c r="D64" s="22" t="s">
        <v>6</v>
      </c>
      <c r="E64" s="22" t="s">
        <v>7</v>
      </c>
      <c r="F64" s="23" t="s">
        <v>8</v>
      </c>
      <c r="G64" s="23" t="s">
        <v>66</v>
      </c>
      <c r="H64" s="22" t="s">
        <v>10</v>
      </c>
      <c r="I64" s="24" t="s">
        <v>11</v>
      </c>
      <c r="J64" s="22" t="s">
        <v>29</v>
      </c>
      <c r="K64" s="22" t="s">
        <v>13</v>
      </c>
      <c r="L64" s="22" t="s">
        <v>14</v>
      </c>
      <c r="M64" s="25" t="s">
        <v>15</v>
      </c>
      <c r="N64" s="22" t="s">
        <v>16</v>
      </c>
      <c r="O64" s="22" t="s">
        <v>17</v>
      </c>
      <c r="P64" s="22" t="s">
        <v>18</v>
      </c>
      <c r="Q64" s="116" t="s">
        <v>19</v>
      </c>
      <c r="R64" s="116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</row>
    <row r="65" spans="1:231" ht="135" x14ac:dyDescent="0.2">
      <c r="A65" s="27">
        <v>1</v>
      </c>
      <c r="B65" s="74" t="s">
        <v>156</v>
      </c>
      <c r="C65" s="30" t="s">
        <v>20</v>
      </c>
      <c r="D65" s="30" t="s">
        <v>52</v>
      </c>
      <c r="E65" s="74" t="s">
        <v>118</v>
      </c>
      <c r="F65" s="74" t="s">
        <v>116</v>
      </c>
      <c r="G65" s="74"/>
      <c r="H65" s="27" t="s">
        <v>117</v>
      </c>
      <c r="I65" s="30" t="s">
        <v>43</v>
      </c>
      <c r="J65" s="97">
        <v>1500</v>
      </c>
      <c r="K65" s="33"/>
      <c r="L65" s="30"/>
      <c r="M65" s="52">
        <f t="shared" ref="M65:M73" si="37">K65*1.08</f>
        <v>0</v>
      </c>
      <c r="N65" s="33">
        <f t="shared" ref="N65" si="38">J65*K65</f>
        <v>0</v>
      </c>
      <c r="O65" s="33">
        <f t="shared" ref="O65:O73" si="39">P65-N65</f>
        <v>0</v>
      </c>
      <c r="P65" s="33">
        <f t="shared" ref="P65" si="40">J65*M65</f>
        <v>0</v>
      </c>
      <c r="Q65" s="117"/>
      <c r="R65" s="118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</row>
    <row r="66" spans="1:231" ht="60" x14ac:dyDescent="0.2">
      <c r="A66" s="27">
        <v>2</v>
      </c>
      <c r="B66" s="74" t="s">
        <v>55</v>
      </c>
      <c r="C66" s="102">
        <v>3.5999999999999999E-3</v>
      </c>
      <c r="D66" s="30" t="s">
        <v>52</v>
      </c>
      <c r="E66" s="74" t="s">
        <v>56</v>
      </c>
      <c r="F66" s="74"/>
      <c r="G66" s="74"/>
      <c r="H66" s="27" t="s">
        <v>119</v>
      </c>
      <c r="I66" s="30" t="s">
        <v>111</v>
      </c>
      <c r="J66" s="97">
        <v>33750</v>
      </c>
      <c r="K66" s="33"/>
      <c r="L66" s="30"/>
      <c r="M66" s="52">
        <f t="shared" si="37"/>
        <v>0</v>
      </c>
      <c r="N66" s="33">
        <f t="shared" ref="N66" si="41">J66*K66</f>
        <v>0</v>
      </c>
      <c r="O66" s="33">
        <f t="shared" si="39"/>
        <v>0</v>
      </c>
      <c r="P66" s="33">
        <f t="shared" ref="P66" si="42">J66*M66</f>
        <v>0</v>
      </c>
      <c r="Q66" s="117"/>
      <c r="R66" s="118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</row>
    <row r="67" spans="1:231" ht="75" x14ac:dyDescent="0.2">
      <c r="A67" s="27">
        <v>3</v>
      </c>
      <c r="B67" s="74" t="s">
        <v>172</v>
      </c>
      <c r="C67" s="30" t="s">
        <v>20</v>
      </c>
      <c r="D67" s="30" t="s">
        <v>52</v>
      </c>
      <c r="E67" s="74" t="s">
        <v>120</v>
      </c>
      <c r="F67" s="74"/>
      <c r="G67" s="74"/>
      <c r="H67" s="27" t="s">
        <v>121</v>
      </c>
      <c r="I67" s="30" t="s">
        <v>43</v>
      </c>
      <c r="J67" s="27">
        <v>500</v>
      </c>
      <c r="K67" s="33"/>
      <c r="L67" s="30"/>
      <c r="M67" s="52">
        <f t="shared" si="37"/>
        <v>0</v>
      </c>
      <c r="N67" s="33">
        <f t="shared" ref="N67" si="43">J67*K67</f>
        <v>0</v>
      </c>
      <c r="O67" s="33">
        <f t="shared" si="39"/>
        <v>0</v>
      </c>
      <c r="P67" s="33">
        <f t="shared" ref="P67" si="44">J67*M67</f>
        <v>0</v>
      </c>
      <c r="Q67" s="117"/>
      <c r="R67" s="118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</row>
    <row r="68" spans="1:231" ht="60" x14ac:dyDescent="0.2">
      <c r="A68" s="27">
        <v>4</v>
      </c>
      <c r="B68" s="74" t="s">
        <v>173</v>
      </c>
      <c r="C68" s="30" t="s">
        <v>20</v>
      </c>
      <c r="D68" s="30" t="s">
        <v>52</v>
      </c>
      <c r="E68" s="74" t="s">
        <v>122</v>
      </c>
      <c r="F68" s="74"/>
      <c r="G68" s="74"/>
      <c r="H68" s="74" t="s">
        <v>123</v>
      </c>
      <c r="I68" s="30" t="s">
        <v>43</v>
      </c>
      <c r="J68" s="27">
        <v>500</v>
      </c>
      <c r="K68" s="33"/>
      <c r="L68" s="30"/>
      <c r="M68" s="52">
        <f t="shared" si="37"/>
        <v>0</v>
      </c>
      <c r="N68" s="33">
        <f t="shared" ref="N68:N70" si="45">J68*K68</f>
        <v>0</v>
      </c>
      <c r="O68" s="33">
        <f t="shared" si="39"/>
        <v>0</v>
      </c>
      <c r="P68" s="33">
        <f t="shared" ref="P68:P70" si="46">J68*M68</f>
        <v>0</v>
      </c>
      <c r="Q68" s="117"/>
      <c r="R68" s="118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</row>
    <row r="69" spans="1:231" ht="330" x14ac:dyDescent="0.2">
      <c r="A69" s="27">
        <v>5</v>
      </c>
      <c r="B69" s="74" t="s">
        <v>124</v>
      </c>
      <c r="C69" s="30" t="s">
        <v>57</v>
      </c>
      <c r="D69" s="30" t="s">
        <v>126</v>
      </c>
      <c r="E69" s="74" t="s">
        <v>125</v>
      </c>
      <c r="F69" s="74"/>
      <c r="G69" s="74"/>
      <c r="H69" s="27" t="s">
        <v>58</v>
      </c>
      <c r="I69" s="30" t="s">
        <v>43</v>
      </c>
      <c r="J69" s="27">
        <v>150</v>
      </c>
      <c r="K69" s="33"/>
      <c r="L69" s="30"/>
      <c r="M69" s="52">
        <f t="shared" si="37"/>
        <v>0</v>
      </c>
      <c r="N69" s="33">
        <f t="shared" si="45"/>
        <v>0</v>
      </c>
      <c r="O69" s="33">
        <f t="shared" si="39"/>
        <v>0</v>
      </c>
      <c r="P69" s="33">
        <f t="shared" si="46"/>
        <v>0</v>
      </c>
      <c r="Q69" s="117"/>
      <c r="R69" s="118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</row>
    <row r="70" spans="1:231" ht="75" x14ac:dyDescent="0.2">
      <c r="A70" s="27">
        <v>6</v>
      </c>
      <c r="B70" s="74" t="s">
        <v>127</v>
      </c>
      <c r="C70" s="30" t="s">
        <v>20</v>
      </c>
      <c r="D70" s="30" t="s">
        <v>52</v>
      </c>
      <c r="E70" s="74" t="s">
        <v>59</v>
      </c>
      <c r="F70" s="74"/>
      <c r="G70" s="74"/>
      <c r="H70" s="27" t="s">
        <v>128</v>
      </c>
      <c r="I70" s="30" t="s">
        <v>43</v>
      </c>
      <c r="J70" s="27">
        <v>100</v>
      </c>
      <c r="K70" s="33"/>
      <c r="L70" s="30"/>
      <c r="M70" s="52">
        <f t="shared" si="37"/>
        <v>0</v>
      </c>
      <c r="N70" s="33">
        <f t="shared" si="45"/>
        <v>0</v>
      </c>
      <c r="O70" s="33">
        <f t="shared" si="39"/>
        <v>0</v>
      </c>
      <c r="P70" s="33">
        <f t="shared" si="46"/>
        <v>0</v>
      </c>
      <c r="Q70" s="117"/>
      <c r="R70" s="118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</row>
    <row r="71" spans="1:231" ht="120" x14ac:dyDescent="0.2">
      <c r="A71" s="27">
        <v>7</v>
      </c>
      <c r="B71" s="74" t="s">
        <v>174</v>
      </c>
      <c r="C71" s="30" t="s">
        <v>20</v>
      </c>
      <c r="D71" s="30" t="s">
        <v>52</v>
      </c>
      <c r="E71" s="74" t="s">
        <v>129</v>
      </c>
      <c r="F71" s="74"/>
      <c r="G71" s="74"/>
      <c r="H71" s="27" t="s">
        <v>130</v>
      </c>
      <c r="I71" s="30" t="s">
        <v>43</v>
      </c>
      <c r="J71" s="27">
        <v>100</v>
      </c>
      <c r="K71" s="27"/>
      <c r="L71" s="30"/>
      <c r="M71" s="52">
        <f t="shared" si="37"/>
        <v>0</v>
      </c>
      <c r="N71" s="33">
        <f t="shared" ref="N71:N73" si="47">J71*K71</f>
        <v>0</v>
      </c>
      <c r="O71" s="33">
        <f t="shared" si="39"/>
        <v>0</v>
      </c>
      <c r="P71" s="33">
        <f t="shared" ref="P71:P73" si="48">J71*M71</f>
        <v>0</v>
      </c>
      <c r="Q71" s="117"/>
      <c r="R71" s="118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</row>
    <row r="72" spans="1:231" ht="90" x14ac:dyDescent="0.2">
      <c r="A72" s="27">
        <v>8</v>
      </c>
      <c r="B72" s="74" t="s">
        <v>132</v>
      </c>
      <c r="C72" s="30"/>
      <c r="D72" s="30"/>
      <c r="E72" s="74"/>
      <c r="F72" s="74"/>
      <c r="G72" s="74"/>
      <c r="H72" s="27" t="s">
        <v>133</v>
      </c>
      <c r="I72" s="30" t="s">
        <v>43</v>
      </c>
      <c r="J72" s="27">
        <v>650</v>
      </c>
      <c r="K72" s="33"/>
      <c r="L72" s="30"/>
      <c r="M72" s="52">
        <f t="shared" si="37"/>
        <v>0</v>
      </c>
      <c r="N72" s="33">
        <f t="shared" si="47"/>
        <v>0</v>
      </c>
      <c r="O72" s="33">
        <f t="shared" si="39"/>
        <v>0</v>
      </c>
      <c r="P72" s="33">
        <f t="shared" si="48"/>
        <v>0</v>
      </c>
      <c r="Q72" s="117"/>
      <c r="R72" s="118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</row>
    <row r="73" spans="1:231" ht="75" x14ac:dyDescent="0.2">
      <c r="A73" s="27">
        <v>9</v>
      </c>
      <c r="B73" s="74" t="s">
        <v>134</v>
      </c>
      <c r="C73" s="30"/>
      <c r="D73" s="30"/>
      <c r="E73" s="74"/>
      <c r="F73" s="74"/>
      <c r="G73" s="74"/>
      <c r="H73" s="27" t="s">
        <v>135</v>
      </c>
      <c r="I73" s="30" t="s">
        <v>43</v>
      </c>
      <c r="J73" s="27">
        <v>108</v>
      </c>
      <c r="K73" s="33"/>
      <c r="L73" s="30"/>
      <c r="M73" s="52">
        <f t="shared" si="37"/>
        <v>0</v>
      </c>
      <c r="N73" s="33">
        <f t="shared" si="47"/>
        <v>0</v>
      </c>
      <c r="O73" s="33">
        <f t="shared" si="39"/>
        <v>0</v>
      </c>
      <c r="P73" s="33">
        <f t="shared" si="48"/>
        <v>0</v>
      </c>
      <c r="Q73" s="117"/>
      <c r="R73" s="118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</row>
    <row r="74" spans="1:231" ht="15.75" x14ac:dyDescent="0.2">
      <c r="A74" s="44"/>
      <c r="B74" s="7"/>
      <c r="C74" s="44"/>
      <c r="D74" s="86"/>
      <c r="E74" s="7"/>
      <c r="F74" s="7"/>
      <c r="G74" s="7"/>
      <c r="H74" s="44"/>
      <c r="I74" s="46"/>
      <c r="J74" s="44"/>
      <c r="K74" s="45"/>
      <c r="L74" s="46" t="s">
        <v>23</v>
      </c>
      <c r="M74" s="49"/>
      <c r="N74" s="42">
        <f>SUM(N65:N73)</f>
        <v>0</v>
      </c>
      <c r="O74" s="42">
        <f>SUM(O65:O73)</f>
        <v>0</v>
      </c>
      <c r="P74" s="42">
        <f>SUM(P65:P73)</f>
        <v>0</v>
      </c>
      <c r="Q74" s="14"/>
      <c r="S74" s="8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</row>
    <row r="75" spans="1:231" ht="15.75" x14ac:dyDescent="0.2">
      <c r="A75" s="44"/>
      <c r="B75" s="7"/>
      <c r="C75" s="44"/>
      <c r="D75" s="86"/>
      <c r="E75" s="7"/>
      <c r="F75" s="7"/>
      <c r="G75" s="7"/>
      <c r="H75" s="44"/>
      <c r="I75" s="46"/>
      <c r="J75" s="44"/>
      <c r="K75" s="45"/>
      <c r="L75" s="46"/>
      <c r="M75" s="49"/>
      <c r="N75" s="50"/>
      <c r="O75" s="50"/>
      <c r="P75" s="50"/>
      <c r="Q75" s="14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</row>
    <row r="76" spans="1:231" ht="15.75" x14ac:dyDescent="0.2">
      <c r="A76" s="54" t="s">
        <v>67</v>
      </c>
      <c r="B76" s="54" t="s">
        <v>136</v>
      </c>
      <c r="E76" s="55" t="s">
        <v>38</v>
      </c>
      <c r="J76" s="65"/>
      <c r="K76" s="66"/>
      <c r="L76" s="67"/>
      <c r="M76" s="67"/>
      <c r="N76" s="67"/>
      <c r="O76" s="67"/>
    </row>
    <row r="77" spans="1:231" ht="31.5" x14ac:dyDescent="0.2">
      <c r="A77" s="22" t="s">
        <v>3</v>
      </c>
      <c r="B77" s="22" t="s">
        <v>4</v>
      </c>
      <c r="C77" s="22" t="s">
        <v>5</v>
      </c>
      <c r="D77" s="22" t="s">
        <v>6</v>
      </c>
      <c r="E77" s="22" t="s">
        <v>7</v>
      </c>
      <c r="F77" s="23" t="s">
        <v>8</v>
      </c>
      <c r="G77" s="22" t="s">
        <v>9</v>
      </c>
      <c r="H77" s="22" t="s">
        <v>10</v>
      </c>
      <c r="I77" s="24" t="s">
        <v>11</v>
      </c>
      <c r="J77" s="22" t="s">
        <v>12</v>
      </c>
      <c r="K77" s="22" t="s">
        <v>39</v>
      </c>
      <c r="L77" s="22" t="s">
        <v>14</v>
      </c>
      <c r="M77" s="22" t="s">
        <v>40</v>
      </c>
      <c r="N77" s="22" t="s">
        <v>16</v>
      </c>
      <c r="O77" s="22" t="s">
        <v>17</v>
      </c>
      <c r="P77" s="22" t="s">
        <v>18</v>
      </c>
      <c r="Q77" s="116" t="s">
        <v>19</v>
      </c>
      <c r="R77" s="116"/>
    </row>
    <row r="78" spans="1:231" ht="150" x14ac:dyDescent="0.2">
      <c r="A78" s="27">
        <v>1</v>
      </c>
      <c r="B78" s="74" t="s">
        <v>175</v>
      </c>
      <c r="C78" s="27" t="s">
        <v>20</v>
      </c>
      <c r="D78" s="27" t="s">
        <v>52</v>
      </c>
      <c r="E78" s="74" t="s">
        <v>138</v>
      </c>
      <c r="F78" s="74" t="s">
        <v>195</v>
      </c>
      <c r="G78" s="74"/>
      <c r="H78" s="27" t="s">
        <v>177</v>
      </c>
      <c r="I78" s="30" t="s">
        <v>43</v>
      </c>
      <c r="J78" s="27">
        <v>100</v>
      </c>
      <c r="K78" s="29"/>
      <c r="L78" s="30"/>
      <c r="M78" s="52">
        <f t="shared" ref="M78" si="49">K78*1.08</f>
        <v>0</v>
      </c>
      <c r="N78" s="33">
        <f t="shared" ref="N78" si="50">J78*K78</f>
        <v>0</v>
      </c>
      <c r="O78" s="33">
        <f t="shared" ref="O78:O79" si="51">P78-N78</f>
        <v>0</v>
      </c>
      <c r="P78" s="33">
        <f t="shared" ref="P78" si="52">J78*M78</f>
        <v>0</v>
      </c>
      <c r="Q78" s="117"/>
      <c r="R78" s="118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</row>
    <row r="79" spans="1:231" ht="90" x14ac:dyDescent="0.2">
      <c r="A79" s="27">
        <v>2</v>
      </c>
      <c r="B79" s="74" t="s">
        <v>176</v>
      </c>
      <c r="C79" s="30" t="s">
        <v>57</v>
      </c>
      <c r="D79" s="30" t="s">
        <v>131</v>
      </c>
      <c r="E79" s="74" t="s">
        <v>60</v>
      </c>
      <c r="F79" s="74"/>
      <c r="G79" s="74"/>
      <c r="H79" s="27" t="s">
        <v>61</v>
      </c>
      <c r="I79" s="30" t="s">
        <v>47</v>
      </c>
      <c r="J79" s="27">
        <v>36</v>
      </c>
      <c r="K79" s="33"/>
      <c r="L79" s="30"/>
      <c r="M79" s="52">
        <f>K79*1.08</f>
        <v>0</v>
      </c>
      <c r="N79" s="33">
        <f>J79*K79</f>
        <v>0</v>
      </c>
      <c r="O79" s="33">
        <f t="shared" si="51"/>
        <v>0</v>
      </c>
      <c r="P79" s="33">
        <f>J79*M79</f>
        <v>0</v>
      </c>
      <c r="Q79" s="117"/>
      <c r="R79" s="118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</row>
    <row r="80" spans="1:231" ht="15.75" x14ac:dyDescent="0.2">
      <c r="A80" s="44"/>
      <c r="B80" s="7"/>
      <c r="C80" s="44"/>
      <c r="D80" s="86"/>
      <c r="E80" s="7"/>
      <c r="F80" s="7"/>
      <c r="G80" s="7"/>
      <c r="H80" s="44"/>
      <c r="I80" s="46"/>
      <c r="J80" s="44"/>
      <c r="K80" s="45"/>
      <c r="L80" s="46" t="s">
        <v>23</v>
      </c>
      <c r="M80" s="49"/>
      <c r="N80" s="42">
        <f>SUM(N78:N79)</f>
        <v>0</v>
      </c>
      <c r="O80" s="42">
        <f>P80-N80</f>
        <v>0</v>
      </c>
      <c r="P80" s="42">
        <f>SUM(P78:P79)</f>
        <v>0</v>
      </c>
      <c r="Q80" s="14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</row>
    <row r="81" spans="1:231" ht="15.75" x14ac:dyDescent="0.2">
      <c r="A81" s="44"/>
      <c r="B81" s="7"/>
      <c r="C81" s="44"/>
      <c r="D81" s="86"/>
      <c r="E81" s="7"/>
      <c r="F81" s="7"/>
      <c r="G81" s="7"/>
      <c r="H81" s="44"/>
      <c r="I81" s="46"/>
      <c r="J81" s="44"/>
      <c r="K81" s="45"/>
      <c r="L81" s="46"/>
      <c r="M81" s="49"/>
      <c r="N81" s="50"/>
      <c r="O81" s="50"/>
      <c r="P81" s="50"/>
      <c r="Q81" s="14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</row>
    <row r="82" spans="1:231" ht="15.75" x14ac:dyDescent="0.2">
      <c r="A82" s="44"/>
      <c r="B82" s="7"/>
      <c r="C82" s="44"/>
      <c r="D82" s="86"/>
      <c r="E82" s="7"/>
      <c r="F82" s="7"/>
      <c r="G82" s="7"/>
      <c r="H82" s="44"/>
      <c r="I82" s="46"/>
      <c r="J82" s="44"/>
      <c r="K82" s="45"/>
      <c r="L82" s="46"/>
      <c r="M82" s="49"/>
      <c r="N82" s="50"/>
      <c r="O82" s="50"/>
      <c r="P82" s="50"/>
      <c r="Q82" s="14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</row>
    <row r="83" spans="1:231" ht="15.75" x14ac:dyDescent="0.2">
      <c r="A83" s="44"/>
      <c r="B83" s="7"/>
      <c r="C83" s="44"/>
      <c r="D83" s="86"/>
      <c r="E83" s="7"/>
      <c r="F83" s="7"/>
      <c r="G83" s="7"/>
      <c r="H83" s="44"/>
      <c r="I83" s="46"/>
      <c r="J83" s="44"/>
      <c r="K83" s="45"/>
      <c r="L83" s="46"/>
      <c r="M83" s="49"/>
      <c r="N83" s="53"/>
      <c r="O83" s="53"/>
      <c r="P83" s="53"/>
      <c r="Q83" s="14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</row>
    <row r="85" spans="1:231" ht="15.75" x14ac:dyDescent="0.2">
      <c r="A85" s="54" t="s">
        <v>137</v>
      </c>
      <c r="B85" s="54" t="s">
        <v>68</v>
      </c>
      <c r="E85" s="55" t="s">
        <v>38</v>
      </c>
      <c r="J85" s="65"/>
      <c r="K85" s="66"/>
      <c r="L85" s="67"/>
      <c r="M85" s="67"/>
      <c r="N85" s="67"/>
      <c r="O85" s="67"/>
    </row>
    <row r="86" spans="1:231" ht="31.5" x14ac:dyDescent="0.2">
      <c r="A86" s="23" t="s">
        <v>3</v>
      </c>
      <c r="B86" s="23" t="s">
        <v>4</v>
      </c>
      <c r="C86" s="23"/>
      <c r="D86" s="23"/>
      <c r="E86" s="23"/>
      <c r="F86" s="23" t="s">
        <v>8</v>
      </c>
      <c r="G86" s="23" t="s">
        <v>9</v>
      </c>
      <c r="H86" s="23" t="s">
        <v>10</v>
      </c>
      <c r="I86" s="87" t="s">
        <v>11</v>
      </c>
      <c r="J86" s="23" t="s">
        <v>12</v>
      </c>
      <c r="K86" s="22" t="s">
        <v>39</v>
      </c>
      <c r="L86" s="23" t="s">
        <v>14</v>
      </c>
      <c r="M86" s="23" t="s">
        <v>40</v>
      </c>
      <c r="N86" s="23" t="s">
        <v>16</v>
      </c>
      <c r="O86" s="23" t="s">
        <v>17</v>
      </c>
      <c r="P86" s="23" t="s">
        <v>18</v>
      </c>
      <c r="Q86" s="129" t="s">
        <v>19</v>
      </c>
      <c r="R86" s="129"/>
    </row>
    <row r="87" spans="1:231" s="7" customFormat="1" ht="150" x14ac:dyDescent="0.2">
      <c r="A87" s="27">
        <v>1</v>
      </c>
      <c r="B87" s="28" t="s">
        <v>140</v>
      </c>
      <c r="C87" s="27"/>
      <c r="D87" s="27"/>
      <c r="E87" s="27"/>
      <c r="F87" s="27" t="s">
        <v>198</v>
      </c>
      <c r="G87" s="27"/>
      <c r="H87" s="30" t="s">
        <v>69</v>
      </c>
      <c r="I87" s="30" t="s">
        <v>22</v>
      </c>
      <c r="J87" s="31">
        <v>12</v>
      </c>
      <c r="K87" s="29"/>
      <c r="L87" s="30"/>
      <c r="M87" s="52">
        <f t="shared" ref="M87:M91" si="53">K87*1.08</f>
        <v>0</v>
      </c>
      <c r="N87" s="33">
        <f t="shared" ref="N87" si="54">J87*K87</f>
        <v>0</v>
      </c>
      <c r="O87" s="33">
        <f t="shared" ref="O87:O91" si="55">P87-N87</f>
        <v>0</v>
      </c>
      <c r="P87" s="33">
        <f t="shared" ref="P87" si="56">J87*M87</f>
        <v>0</v>
      </c>
      <c r="Q87" s="117"/>
      <c r="R87" s="118"/>
    </row>
    <row r="88" spans="1:231" s="7" customFormat="1" ht="165" x14ac:dyDescent="0.2">
      <c r="A88" s="27">
        <v>2</v>
      </c>
      <c r="B88" s="28" t="s">
        <v>141</v>
      </c>
      <c r="C88" s="27"/>
      <c r="D88" s="27"/>
      <c r="E88" s="27"/>
      <c r="F88" s="27" t="s">
        <v>70</v>
      </c>
      <c r="G88" s="27"/>
      <c r="H88" s="30" t="s">
        <v>139</v>
      </c>
      <c r="I88" s="30" t="s">
        <v>22</v>
      </c>
      <c r="J88" s="31">
        <v>6</v>
      </c>
      <c r="K88" s="29"/>
      <c r="L88" s="30"/>
      <c r="M88" s="52">
        <f t="shared" si="53"/>
        <v>0</v>
      </c>
      <c r="N88" s="33">
        <f t="shared" ref="N88:N91" si="57">J88*K88</f>
        <v>0</v>
      </c>
      <c r="O88" s="33">
        <f t="shared" si="55"/>
        <v>0</v>
      </c>
      <c r="P88" s="33">
        <f t="shared" ref="P88:P91" si="58">J88*M88</f>
        <v>0</v>
      </c>
      <c r="Q88" s="116"/>
      <c r="R88" s="116"/>
    </row>
    <row r="89" spans="1:231" s="7" customFormat="1" ht="105" x14ac:dyDescent="0.2">
      <c r="A89" s="27">
        <v>3</v>
      </c>
      <c r="B89" s="28" t="s">
        <v>142</v>
      </c>
      <c r="C89" s="27"/>
      <c r="D89" s="27"/>
      <c r="E89" s="27"/>
      <c r="F89" s="27"/>
      <c r="G89" s="27"/>
      <c r="H89" s="30" t="s">
        <v>71</v>
      </c>
      <c r="I89" s="30" t="s">
        <v>22</v>
      </c>
      <c r="J89" s="27">
        <v>3</v>
      </c>
      <c r="K89" s="29"/>
      <c r="L89" s="30"/>
      <c r="M89" s="52">
        <f t="shared" si="53"/>
        <v>0</v>
      </c>
      <c r="N89" s="33">
        <f t="shared" si="57"/>
        <v>0</v>
      </c>
      <c r="O89" s="33">
        <f t="shared" si="55"/>
        <v>0</v>
      </c>
      <c r="P89" s="33">
        <f t="shared" si="58"/>
        <v>0</v>
      </c>
      <c r="Q89" s="117"/>
      <c r="R89" s="118"/>
    </row>
    <row r="90" spans="1:231" ht="60" x14ac:dyDescent="0.2">
      <c r="A90" s="27">
        <v>4</v>
      </c>
      <c r="B90" s="28" t="s">
        <v>143</v>
      </c>
      <c r="C90" s="27"/>
      <c r="D90" s="27"/>
      <c r="E90" s="27"/>
      <c r="F90" s="27"/>
      <c r="G90" s="27"/>
      <c r="H90" s="30" t="s">
        <v>72</v>
      </c>
      <c r="I90" s="30" t="s">
        <v>22</v>
      </c>
      <c r="J90" s="31">
        <v>12</v>
      </c>
      <c r="K90" s="29"/>
      <c r="L90" s="30"/>
      <c r="M90" s="52">
        <f t="shared" si="53"/>
        <v>0</v>
      </c>
      <c r="N90" s="33">
        <f t="shared" ref="N90" si="59">J90*K90</f>
        <v>0</v>
      </c>
      <c r="O90" s="33">
        <f t="shared" si="55"/>
        <v>0</v>
      </c>
      <c r="P90" s="33">
        <f t="shared" ref="P90" si="60">J90*M90</f>
        <v>0</v>
      </c>
      <c r="Q90" s="119"/>
      <c r="R90" s="119"/>
    </row>
    <row r="91" spans="1:231" ht="60" x14ac:dyDescent="0.2">
      <c r="A91" s="27">
        <v>5</v>
      </c>
      <c r="B91" s="28" t="s">
        <v>73</v>
      </c>
      <c r="C91" s="27"/>
      <c r="D91" s="27"/>
      <c r="E91" s="27"/>
      <c r="F91" s="27"/>
      <c r="G91" s="27"/>
      <c r="H91" s="30" t="s">
        <v>74</v>
      </c>
      <c r="I91" s="30" t="s">
        <v>22</v>
      </c>
      <c r="J91" s="31">
        <v>6</v>
      </c>
      <c r="K91" s="29"/>
      <c r="L91" s="30"/>
      <c r="M91" s="52">
        <f t="shared" si="53"/>
        <v>0</v>
      </c>
      <c r="N91" s="33">
        <f t="shared" si="57"/>
        <v>0</v>
      </c>
      <c r="O91" s="33">
        <f t="shared" si="55"/>
        <v>0</v>
      </c>
      <c r="P91" s="33">
        <f t="shared" si="58"/>
        <v>0</v>
      </c>
      <c r="Q91" s="119"/>
      <c r="R91" s="119"/>
    </row>
    <row r="92" spans="1:231" ht="47.25" x14ac:dyDescent="0.2">
      <c r="B92" s="89" t="s">
        <v>144</v>
      </c>
      <c r="J92" s="35"/>
      <c r="K92" s="90"/>
      <c r="L92" s="91" t="s">
        <v>23</v>
      </c>
      <c r="M92" s="92"/>
      <c r="N92" s="33">
        <f>SUM(N87:N91)</f>
        <v>0</v>
      </c>
      <c r="O92" s="33">
        <f>SUM(O87:O91)</f>
        <v>0</v>
      </c>
      <c r="P92" s="33">
        <f>SUM(P87:P91)</f>
        <v>0</v>
      </c>
      <c r="Q92" s="119"/>
      <c r="R92" s="119"/>
      <c r="S92" s="8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</row>
    <row r="93" spans="1:231" ht="99.75" customHeight="1" x14ac:dyDescent="0.2">
      <c r="B93" s="7" t="s">
        <v>193</v>
      </c>
      <c r="J93" s="44"/>
      <c r="K93" s="53"/>
      <c r="L93" s="46"/>
      <c r="M93" s="80"/>
      <c r="N93" s="63"/>
      <c r="O93" s="63"/>
      <c r="P93" s="63"/>
      <c r="S93" s="53"/>
    </row>
    <row r="94" spans="1:231" x14ac:dyDescent="0.2">
      <c r="N94" s="85"/>
      <c r="P94" s="85"/>
      <c r="S94" s="53"/>
      <c r="V94" s="53"/>
    </row>
    <row r="96" spans="1:231" ht="15.75" x14ac:dyDescent="0.2">
      <c r="A96" s="96" t="s">
        <v>155</v>
      </c>
      <c r="B96" s="54" t="s">
        <v>145</v>
      </c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</row>
    <row r="97" spans="1:231" ht="63" x14ac:dyDescent="0.2">
      <c r="A97" s="26" t="s">
        <v>3</v>
      </c>
      <c r="B97" s="26" t="s">
        <v>4</v>
      </c>
      <c r="C97" s="26" t="s">
        <v>5</v>
      </c>
      <c r="D97" s="26" t="s">
        <v>6</v>
      </c>
      <c r="E97" s="26" t="s">
        <v>7</v>
      </c>
      <c r="F97" s="88" t="s">
        <v>8</v>
      </c>
      <c r="G97" s="88" t="s">
        <v>66</v>
      </c>
      <c r="H97" s="26" t="s">
        <v>10</v>
      </c>
      <c r="I97" s="24" t="s">
        <v>11</v>
      </c>
      <c r="J97" s="26" t="s">
        <v>29</v>
      </c>
      <c r="K97" s="26" t="s">
        <v>13</v>
      </c>
      <c r="L97" s="26" t="s">
        <v>14</v>
      </c>
      <c r="M97" s="25" t="s">
        <v>15</v>
      </c>
      <c r="N97" s="26" t="s">
        <v>16</v>
      </c>
      <c r="O97" s="26" t="s">
        <v>17</v>
      </c>
      <c r="P97" s="26" t="s">
        <v>18</v>
      </c>
      <c r="Q97" s="116" t="s">
        <v>19</v>
      </c>
      <c r="R97" s="116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</row>
    <row r="98" spans="1:231" ht="90" x14ac:dyDescent="0.2">
      <c r="A98" s="59">
        <v>1</v>
      </c>
      <c r="B98" s="74" t="s">
        <v>146</v>
      </c>
      <c r="C98" s="30">
        <v>0.03</v>
      </c>
      <c r="D98" s="98"/>
      <c r="E98" s="74" t="s">
        <v>147</v>
      </c>
      <c r="F98" s="74" t="s">
        <v>148</v>
      </c>
      <c r="G98" s="74"/>
      <c r="H98" s="59" t="s">
        <v>149</v>
      </c>
      <c r="I98" s="30" t="s">
        <v>43</v>
      </c>
      <c r="J98" s="59">
        <v>10</v>
      </c>
      <c r="K98" s="33"/>
      <c r="L98" s="30"/>
      <c r="M98" s="52">
        <f>K98*1.08</f>
        <v>0</v>
      </c>
      <c r="N98" s="33">
        <f t="shared" ref="N98" si="61">J98*K98</f>
        <v>0</v>
      </c>
      <c r="O98" s="33">
        <f t="shared" ref="O98:O99" si="62">P98-N98</f>
        <v>0</v>
      </c>
      <c r="P98" s="33">
        <f t="shared" ref="P98" si="63">J98*M98</f>
        <v>0</v>
      </c>
      <c r="Q98" s="117"/>
      <c r="R98" s="118"/>
      <c r="S98" s="8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</row>
    <row r="99" spans="1:231" ht="105" x14ac:dyDescent="0.2">
      <c r="A99" s="59">
        <v>2</v>
      </c>
      <c r="B99" s="74" t="s">
        <v>150</v>
      </c>
      <c r="C99" s="30">
        <v>0.03</v>
      </c>
      <c r="D99" s="74" t="s">
        <v>151</v>
      </c>
      <c r="E99" s="74" t="s">
        <v>152</v>
      </c>
      <c r="F99" s="74"/>
      <c r="G99" s="74"/>
      <c r="H99" s="59" t="s">
        <v>153</v>
      </c>
      <c r="I99" s="30" t="s">
        <v>154</v>
      </c>
      <c r="J99" s="31">
        <v>103</v>
      </c>
      <c r="K99" s="33"/>
      <c r="L99" s="30"/>
      <c r="M99" s="52">
        <f>K99*1.08</f>
        <v>0</v>
      </c>
      <c r="N99" s="33">
        <f t="shared" ref="N99" si="64">J99*K99</f>
        <v>0</v>
      </c>
      <c r="O99" s="33">
        <f t="shared" si="62"/>
        <v>0</v>
      </c>
      <c r="P99" s="33">
        <f t="shared" ref="P99" si="65">J99*M99</f>
        <v>0</v>
      </c>
      <c r="Q99" s="119"/>
      <c r="R99" s="119"/>
      <c r="S99" s="8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</row>
    <row r="100" spans="1:231" ht="45" x14ac:dyDescent="0.2">
      <c r="A100" s="44"/>
      <c r="B100" s="7" t="s">
        <v>190</v>
      </c>
      <c r="C100" s="44"/>
      <c r="D100" s="86"/>
      <c r="E100" s="7"/>
      <c r="F100" s="7"/>
      <c r="G100" s="7"/>
      <c r="H100" s="44"/>
      <c r="I100" s="46"/>
      <c r="J100" s="44"/>
      <c r="K100" s="45"/>
      <c r="L100" s="46" t="s">
        <v>23</v>
      </c>
      <c r="M100" s="49"/>
      <c r="N100" s="42">
        <f>SUM(N98:N99)</f>
        <v>0</v>
      </c>
      <c r="O100" s="42">
        <f>SUM(O98:O99)</f>
        <v>0</v>
      </c>
      <c r="P100" s="42">
        <f>SUM(P98:P99)</f>
        <v>0</v>
      </c>
      <c r="Q100" s="14"/>
      <c r="S100" s="8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</row>
    <row r="102" spans="1:231" x14ac:dyDescent="0.2">
      <c r="P102" s="85"/>
      <c r="Q102" s="93"/>
      <c r="R102" s="93"/>
      <c r="S102" s="53"/>
      <c r="T102" s="53"/>
    </row>
    <row r="103" spans="1:231" x14ac:dyDescent="0.2">
      <c r="Q103" s="93"/>
    </row>
    <row r="104" spans="1:231" ht="15.75" x14ac:dyDescent="0.2">
      <c r="A104" s="54" t="s">
        <v>178</v>
      </c>
      <c r="B104" s="54" t="s">
        <v>179</v>
      </c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</row>
    <row r="105" spans="1:231" ht="63" x14ac:dyDescent="0.2">
      <c r="A105" s="99" t="s">
        <v>3</v>
      </c>
      <c r="B105" s="99" t="s">
        <v>4</v>
      </c>
      <c r="C105" s="99" t="s">
        <v>5</v>
      </c>
      <c r="D105" s="99" t="s">
        <v>6</v>
      </c>
      <c r="E105" s="99" t="s">
        <v>7</v>
      </c>
      <c r="F105" s="101" t="s">
        <v>8</v>
      </c>
      <c r="G105" s="101" t="s">
        <v>66</v>
      </c>
      <c r="H105" s="99" t="s">
        <v>10</v>
      </c>
      <c r="I105" s="24" t="s">
        <v>11</v>
      </c>
      <c r="J105" s="99" t="s">
        <v>29</v>
      </c>
      <c r="K105" s="99" t="s">
        <v>13</v>
      </c>
      <c r="L105" s="99" t="s">
        <v>14</v>
      </c>
      <c r="M105" s="25" t="s">
        <v>15</v>
      </c>
      <c r="N105" s="99" t="s">
        <v>16</v>
      </c>
      <c r="O105" s="99" t="s">
        <v>17</v>
      </c>
      <c r="P105" s="99" t="s">
        <v>18</v>
      </c>
      <c r="Q105" s="116" t="s">
        <v>19</v>
      </c>
      <c r="R105" s="116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</row>
    <row r="106" spans="1:231" ht="45" x14ac:dyDescent="0.2">
      <c r="A106" s="100">
        <v>1</v>
      </c>
      <c r="B106" s="74" t="s">
        <v>185</v>
      </c>
      <c r="C106" s="30">
        <v>7.0000000000000001E-3</v>
      </c>
      <c r="D106" s="74" t="s">
        <v>186</v>
      </c>
      <c r="E106" s="74"/>
      <c r="F106" s="74" t="s">
        <v>187</v>
      </c>
      <c r="G106" s="74"/>
      <c r="H106" s="100" t="s">
        <v>180</v>
      </c>
      <c r="I106" s="30" t="s">
        <v>43</v>
      </c>
      <c r="J106" s="100">
        <v>90</v>
      </c>
      <c r="K106" s="33"/>
      <c r="L106" s="30"/>
      <c r="M106" s="52">
        <f>K106*1.08</f>
        <v>0</v>
      </c>
      <c r="N106" s="33">
        <f t="shared" ref="N106" si="66">J106*K106</f>
        <v>0</v>
      </c>
      <c r="O106" s="33">
        <f t="shared" ref="O106:O108" si="67">P106-N106</f>
        <v>0</v>
      </c>
      <c r="P106" s="33">
        <f t="shared" ref="P106" si="68">J106*M106</f>
        <v>0</v>
      </c>
      <c r="Q106" s="117"/>
      <c r="R106" s="118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</row>
    <row r="107" spans="1:231" ht="45" x14ac:dyDescent="0.2">
      <c r="A107" s="100">
        <v>2</v>
      </c>
      <c r="B107" s="74" t="s">
        <v>183</v>
      </c>
      <c r="C107" s="30">
        <v>1.4E-2</v>
      </c>
      <c r="D107" s="74" t="s">
        <v>186</v>
      </c>
      <c r="E107" s="74" t="s">
        <v>181</v>
      </c>
      <c r="F107" s="74" t="s">
        <v>187</v>
      </c>
      <c r="G107" s="74"/>
      <c r="H107" s="100" t="s">
        <v>182</v>
      </c>
      <c r="I107" s="30" t="s">
        <v>43</v>
      </c>
      <c r="J107" s="100">
        <v>240</v>
      </c>
      <c r="K107" s="33"/>
      <c r="L107" s="30"/>
      <c r="M107" s="52">
        <f t="shared" ref="M107:M108" si="69">K107*1.08</f>
        <v>0</v>
      </c>
      <c r="N107" s="33">
        <f t="shared" ref="N107:N108" si="70">J107*K107</f>
        <v>0</v>
      </c>
      <c r="O107" s="33">
        <f t="shared" si="67"/>
        <v>0</v>
      </c>
      <c r="P107" s="33">
        <f t="shared" ref="P107:P108" si="71">J107*M107</f>
        <v>0</v>
      </c>
      <c r="Q107" s="117"/>
      <c r="R107" s="118"/>
    </row>
    <row r="108" spans="1:231" ht="47.25" customHeight="1" x14ac:dyDescent="0.2">
      <c r="A108" s="100">
        <v>3</v>
      </c>
      <c r="B108" s="74" t="s">
        <v>184</v>
      </c>
      <c r="C108" s="30">
        <v>1.4E-2</v>
      </c>
      <c r="D108" s="74"/>
      <c r="E108" s="74"/>
      <c r="F108" s="74"/>
      <c r="G108" s="74"/>
      <c r="H108" s="100" t="s">
        <v>180</v>
      </c>
      <c r="I108" s="30" t="s">
        <v>43</v>
      </c>
      <c r="J108" s="100">
        <v>150</v>
      </c>
      <c r="K108" s="33"/>
      <c r="L108" s="30"/>
      <c r="M108" s="52">
        <f t="shared" si="69"/>
        <v>0</v>
      </c>
      <c r="N108" s="33">
        <f t="shared" si="70"/>
        <v>0</v>
      </c>
      <c r="O108" s="33">
        <f t="shared" si="67"/>
        <v>0</v>
      </c>
      <c r="P108" s="33">
        <f t="shared" si="71"/>
        <v>0</v>
      </c>
      <c r="Q108" s="117"/>
      <c r="R108" s="118"/>
      <c r="S108" s="53"/>
    </row>
    <row r="109" spans="1:231" ht="15.75" x14ac:dyDescent="0.2">
      <c r="L109" s="46" t="s">
        <v>23</v>
      </c>
      <c r="M109" s="49"/>
      <c r="N109" s="42">
        <f>SUM(N107:N108)</f>
        <v>0</v>
      </c>
      <c r="O109" s="42">
        <f>SUM(O107:O108)</f>
        <v>0</v>
      </c>
      <c r="P109" s="42">
        <f>SUM(P107:P108)</f>
        <v>0</v>
      </c>
    </row>
    <row r="110" spans="1:231" ht="15.75" x14ac:dyDescent="0.2">
      <c r="L110" s="46"/>
      <c r="M110" s="49"/>
      <c r="N110" s="50"/>
      <c r="O110" s="50"/>
      <c r="P110" s="50"/>
    </row>
    <row r="111" spans="1:231" ht="15.75" x14ac:dyDescent="0.2">
      <c r="A111" s="54" t="s">
        <v>201</v>
      </c>
      <c r="B111" s="54" t="s">
        <v>202</v>
      </c>
    </row>
    <row r="112" spans="1:231" ht="31.5" x14ac:dyDescent="0.2">
      <c r="A112" s="113" t="s">
        <v>3</v>
      </c>
      <c r="B112" s="113" t="s">
        <v>4</v>
      </c>
      <c r="C112" s="113" t="s">
        <v>5</v>
      </c>
      <c r="D112" s="113" t="s">
        <v>6</v>
      </c>
      <c r="E112" s="113" t="s">
        <v>7</v>
      </c>
      <c r="F112" s="115" t="s">
        <v>8</v>
      </c>
      <c r="G112" s="115" t="s">
        <v>9</v>
      </c>
      <c r="H112" s="113" t="s">
        <v>10</v>
      </c>
      <c r="I112" s="24" t="s">
        <v>11</v>
      </c>
      <c r="J112" s="113" t="s">
        <v>29</v>
      </c>
      <c r="K112" s="113" t="s">
        <v>13</v>
      </c>
      <c r="L112" s="113" t="s">
        <v>14</v>
      </c>
      <c r="M112" s="25" t="s">
        <v>15</v>
      </c>
      <c r="N112" s="113" t="s">
        <v>16</v>
      </c>
      <c r="O112" s="113" t="s">
        <v>17</v>
      </c>
      <c r="P112" s="113" t="s">
        <v>18</v>
      </c>
      <c r="Q112" s="116" t="s">
        <v>19</v>
      </c>
      <c r="R112" s="116"/>
    </row>
    <row r="113" spans="1:19" ht="270" x14ac:dyDescent="0.2">
      <c r="A113" s="114">
        <v>1</v>
      </c>
      <c r="B113" s="74" t="s">
        <v>203</v>
      </c>
      <c r="C113" s="30"/>
      <c r="D113" s="30"/>
      <c r="E113" s="74" t="s">
        <v>204</v>
      </c>
      <c r="F113" s="74" t="s">
        <v>205</v>
      </c>
      <c r="G113" s="74"/>
      <c r="H113" s="114"/>
      <c r="I113" s="30" t="s">
        <v>111</v>
      </c>
      <c r="J113" s="97">
        <v>100</v>
      </c>
      <c r="K113" s="33"/>
      <c r="L113" s="30"/>
      <c r="M113" s="52">
        <f t="shared" ref="M113:M114" si="72">K113*1.08</f>
        <v>0</v>
      </c>
      <c r="N113" s="33">
        <f t="shared" ref="N113:N114" si="73">J113*K113</f>
        <v>0</v>
      </c>
      <c r="O113" s="33">
        <f t="shared" ref="O113:O115" si="74">P113-N113</f>
        <v>0</v>
      </c>
      <c r="P113" s="33">
        <f t="shared" ref="P113:P114" si="75">J113*M113</f>
        <v>0</v>
      </c>
      <c r="Q113" s="117"/>
      <c r="R113" s="118"/>
    </row>
    <row r="114" spans="1:19" ht="180" x14ac:dyDescent="0.2">
      <c r="A114" s="114">
        <v>2</v>
      </c>
      <c r="B114" s="74" t="s">
        <v>207</v>
      </c>
      <c r="C114" s="30"/>
      <c r="D114" s="74"/>
      <c r="E114" s="74"/>
      <c r="F114" s="74" t="s">
        <v>205</v>
      </c>
      <c r="G114" s="74"/>
      <c r="H114" s="114"/>
      <c r="I114" s="30" t="s">
        <v>111</v>
      </c>
      <c r="J114" s="31">
        <v>100</v>
      </c>
      <c r="K114" s="33"/>
      <c r="L114" s="30"/>
      <c r="M114" s="52">
        <f t="shared" si="72"/>
        <v>0</v>
      </c>
      <c r="N114" s="33">
        <f t="shared" si="73"/>
        <v>0</v>
      </c>
      <c r="O114" s="33">
        <f t="shared" si="74"/>
        <v>0</v>
      </c>
      <c r="P114" s="33">
        <f t="shared" si="75"/>
        <v>0</v>
      </c>
      <c r="Q114" s="119"/>
      <c r="R114" s="119"/>
    </row>
    <row r="115" spans="1:19" ht="15.75" x14ac:dyDescent="0.2">
      <c r="B115" s="103"/>
      <c r="L115" s="77" t="s">
        <v>23</v>
      </c>
      <c r="M115" s="83"/>
      <c r="N115" s="33">
        <f>SUM(N113:N114)</f>
        <v>0</v>
      </c>
      <c r="O115" s="33">
        <f t="shared" si="74"/>
        <v>0</v>
      </c>
      <c r="P115" s="33">
        <f>SUM(P113:P114)</f>
        <v>0</v>
      </c>
    </row>
    <row r="116" spans="1:19" ht="45" x14ac:dyDescent="0.2">
      <c r="B116" s="75" t="s">
        <v>206</v>
      </c>
      <c r="L116" s="46"/>
      <c r="M116" s="49"/>
      <c r="N116" s="50"/>
      <c r="O116" s="50"/>
      <c r="P116" s="50"/>
    </row>
    <row r="117" spans="1:19" ht="15.75" x14ac:dyDescent="0.2">
      <c r="L117" s="108" t="s">
        <v>199</v>
      </c>
      <c r="M117" s="109"/>
      <c r="N117" s="110">
        <f>N115+N109+N100+N92+N80+N74+N59+N51+N44+N37+N27+N19+N13+N8</f>
        <v>0</v>
      </c>
      <c r="O117" s="110">
        <f t="shared" ref="O117" si="76">O109+O100+O92+O80+O74+O59+O51+O44+O37+O27+O19+O13+O8</f>
        <v>0</v>
      </c>
      <c r="P117" s="110">
        <f>P115+P109+P100+P92+P80+P74+P59+P51+P44+P37+P27+P19+P13+P8</f>
        <v>0</v>
      </c>
      <c r="S117" s="53"/>
    </row>
    <row r="118" spans="1:19" x14ac:dyDescent="0.2">
      <c r="L118" s="104"/>
      <c r="M118" s="111"/>
      <c r="N118" s="104"/>
      <c r="O118" s="104"/>
      <c r="P118" s="104"/>
    </row>
    <row r="119" spans="1:19" ht="15.75" x14ac:dyDescent="0.2">
      <c r="L119" s="108" t="s">
        <v>200</v>
      </c>
      <c r="M119" s="109"/>
      <c r="N119" s="110">
        <f>N117/4.3117</f>
        <v>0</v>
      </c>
      <c r="O119" s="104"/>
      <c r="P119" s="112"/>
    </row>
  </sheetData>
  <mergeCells count="56">
    <mergeCell ref="Q91:R91"/>
    <mergeCell ref="Q92:R92"/>
    <mergeCell ref="Q77:R77"/>
    <mergeCell ref="Q66:R66"/>
    <mergeCell ref="Q67:R67"/>
    <mergeCell ref="Q68:R68"/>
    <mergeCell ref="Q69:R69"/>
    <mergeCell ref="Q70:R70"/>
    <mergeCell ref="Q71:R71"/>
    <mergeCell ref="Q79:R79"/>
    <mergeCell ref="Q86:R86"/>
    <mergeCell ref="Q87:R87"/>
    <mergeCell ref="Q88:R88"/>
    <mergeCell ref="Q89:R89"/>
    <mergeCell ref="Q90:R90"/>
    <mergeCell ref="Q78:R78"/>
    <mergeCell ref="Q72:R72"/>
    <mergeCell ref="Q73:R73"/>
    <mergeCell ref="Q43:R43"/>
    <mergeCell ref="Q47:R47"/>
    <mergeCell ref="Q48:R48"/>
    <mergeCell ref="Q49:R49"/>
    <mergeCell ref="Q50:R50"/>
    <mergeCell ref="Q56:R56"/>
    <mergeCell ref="Q57:R57"/>
    <mergeCell ref="Q58:R58"/>
    <mergeCell ref="Q64:R64"/>
    <mergeCell ref="Q65:R65"/>
    <mergeCell ref="A2:O2"/>
    <mergeCell ref="Q6:R6"/>
    <mergeCell ref="Q7:R7"/>
    <mergeCell ref="Q8:R8"/>
    <mergeCell ref="Q11:R11"/>
    <mergeCell ref="Q12:R12"/>
    <mergeCell ref="Q97:R97"/>
    <mergeCell ref="Q98:R98"/>
    <mergeCell ref="Q99:R99"/>
    <mergeCell ref="Q42:R42"/>
    <mergeCell ref="Q21:R21"/>
    <mergeCell ref="Q22:R22"/>
    <mergeCell ref="Q23:R23"/>
    <mergeCell ref="Q13:R13"/>
    <mergeCell ref="Q17:R17"/>
    <mergeCell ref="Q18:R18"/>
    <mergeCell ref="Q33:R33"/>
    <mergeCell ref="Q34:R34"/>
    <mergeCell ref="Q35:R35"/>
    <mergeCell ref="Q36:R36"/>
    <mergeCell ref="Q41:R41"/>
    <mergeCell ref="Q112:R112"/>
    <mergeCell ref="Q113:R113"/>
    <mergeCell ref="Q114:R114"/>
    <mergeCell ref="Q105:R105"/>
    <mergeCell ref="Q106:R106"/>
    <mergeCell ref="Q107:R107"/>
    <mergeCell ref="Q108:R108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rowBreaks count="8" manualBreakCount="8">
    <brk id="19" max="17" man="1"/>
    <brk id="27" max="17" man="1"/>
    <brk id="37" max="17" man="1"/>
    <brk id="54" max="17" man="1"/>
    <brk id="59" max="17" man="1"/>
    <brk id="74" max="17" man="1"/>
    <brk id="80" max="17" man="1"/>
    <brk id="95" max="17" man="1"/>
  </rowBreaks>
  <colBreaks count="1" manualBreakCount="1">
    <brk id="18" max="10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Zbigniew Kawałek</cp:lastModifiedBy>
  <cp:lastPrinted>2018-03-15T07:33:14Z</cp:lastPrinted>
  <dcterms:created xsi:type="dcterms:W3CDTF">2018-03-09T07:49:57Z</dcterms:created>
  <dcterms:modified xsi:type="dcterms:W3CDTF">2018-03-27T05:15:31Z</dcterms:modified>
</cp:coreProperties>
</file>