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1380" windowWidth="27555" windowHeight="10770"/>
  </bookViews>
  <sheets>
    <sheet name="Arkusz1" sheetId="1" r:id="rId1"/>
    <sheet name="Arkusz2" sheetId="2" r:id="rId2"/>
  </sheets>
  <definedNames>
    <definedName name="_xlnm._FilterDatabase" localSheetId="0" hidden="1">Arkusz1!$G$1:$G$70</definedName>
    <definedName name="_xlnm.Print_Area" localSheetId="0">Arkusz1!#REF!</definedName>
  </definedNames>
  <calcPr calcId="145621"/>
</workbook>
</file>

<file path=xl/calcChain.xml><?xml version="1.0" encoding="utf-8"?>
<calcChain xmlns="http://schemas.openxmlformats.org/spreadsheetml/2006/main">
  <c r="L59" i="1" l="1"/>
  <c r="J59" i="1"/>
  <c r="J54" i="1" l="1"/>
  <c r="I54" i="1"/>
  <c r="L54" i="1" s="1"/>
  <c r="J38" i="1"/>
  <c r="I38" i="1"/>
  <c r="L38" i="1" s="1"/>
  <c r="J37" i="1"/>
  <c r="I37" i="1"/>
  <c r="L37" i="1" s="1"/>
  <c r="J36" i="1"/>
  <c r="I36" i="1"/>
  <c r="L36" i="1" s="1"/>
  <c r="J35" i="1"/>
  <c r="I35" i="1"/>
  <c r="L35" i="1" s="1"/>
  <c r="J34" i="1"/>
  <c r="I34" i="1"/>
  <c r="L34" i="1" s="1"/>
  <c r="J33" i="1"/>
  <c r="I33" i="1"/>
  <c r="L33" i="1" s="1"/>
  <c r="J32" i="1"/>
  <c r="I32" i="1"/>
  <c r="L32" i="1" s="1"/>
  <c r="J31" i="1"/>
  <c r="I31" i="1"/>
  <c r="L31" i="1" s="1"/>
  <c r="J30" i="1"/>
  <c r="I30" i="1"/>
  <c r="L30" i="1" s="1"/>
  <c r="J29" i="1"/>
  <c r="I29" i="1"/>
  <c r="L29" i="1" s="1"/>
  <c r="J28" i="1"/>
  <c r="I28" i="1"/>
  <c r="L28" i="1" s="1"/>
  <c r="J27" i="1"/>
  <c r="I27" i="1"/>
  <c r="L27" i="1" s="1"/>
  <c r="J26" i="1"/>
  <c r="I26" i="1"/>
  <c r="L26" i="1" s="1"/>
  <c r="J25" i="1"/>
  <c r="I25" i="1"/>
  <c r="L25" i="1" s="1"/>
  <c r="K27" i="1" l="1"/>
  <c r="K29" i="1"/>
  <c r="K31" i="1"/>
  <c r="K33" i="1"/>
  <c r="K35" i="1"/>
  <c r="K37" i="1"/>
  <c r="J39" i="1"/>
  <c r="K26" i="1"/>
  <c r="K28" i="1"/>
  <c r="K30" i="1"/>
  <c r="K32" i="1"/>
  <c r="K34" i="1"/>
  <c r="K36" i="1"/>
  <c r="K38" i="1"/>
  <c r="K54" i="1"/>
  <c r="L39" i="1"/>
  <c r="K25" i="1"/>
  <c r="K39" i="1" l="1"/>
  <c r="J55" i="1"/>
  <c r="I55" i="1"/>
  <c r="L55" i="1" s="1"/>
  <c r="J53" i="1"/>
  <c r="I53" i="1"/>
  <c r="L53" i="1" s="1"/>
  <c r="J52" i="1"/>
  <c r="I52" i="1"/>
  <c r="L52" i="1" s="1"/>
  <c r="J51" i="1"/>
  <c r="I51" i="1"/>
  <c r="L51" i="1" s="1"/>
  <c r="J50" i="1"/>
  <c r="I50" i="1"/>
  <c r="L50" i="1" s="1"/>
  <c r="K51" i="1" l="1"/>
  <c r="K53" i="1"/>
  <c r="K50" i="1"/>
  <c r="K52" i="1"/>
  <c r="J56" i="1"/>
  <c r="L56" i="1"/>
  <c r="K55" i="1"/>
  <c r="J43" i="1"/>
  <c r="I43" i="1"/>
  <c r="L43" i="1" s="1"/>
  <c r="I44" i="1"/>
  <c r="L44" i="1" s="1"/>
  <c r="J44" i="1"/>
  <c r="K56" i="1" l="1"/>
  <c r="K43" i="1"/>
  <c r="K44" i="1"/>
  <c r="J45" i="1" l="1"/>
  <c r="I45" i="1"/>
  <c r="L45" i="1" s="1"/>
  <c r="J20" i="1"/>
  <c r="I20" i="1"/>
  <c r="L20" i="1" s="1"/>
  <c r="J19" i="1"/>
  <c r="I19" i="1"/>
  <c r="L19" i="1" s="1"/>
  <c r="J14" i="1"/>
  <c r="J15" i="1" s="1"/>
  <c r="I14" i="1"/>
  <c r="L14" i="1" s="1"/>
  <c r="L15" i="1" s="1"/>
  <c r="K20" i="1" l="1"/>
  <c r="J21" i="1"/>
  <c r="J46" i="1"/>
  <c r="K45" i="1"/>
  <c r="L46" i="1"/>
  <c r="L21" i="1"/>
  <c r="K19" i="1"/>
  <c r="K14" i="1"/>
  <c r="K15" i="1" s="1"/>
  <c r="K21" i="1" l="1"/>
  <c r="K46" i="1"/>
  <c r="J9" i="1" l="1"/>
  <c r="J10" i="1" s="1"/>
  <c r="I9" i="1"/>
  <c r="L9" i="1" s="1"/>
  <c r="L10" i="1" s="1"/>
  <c r="K9" i="1" l="1"/>
  <c r="K10" i="1" s="1"/>
  <c r="J61" i="1" l="1"/>
  <c r="K59" i="1" l="1"/>
</calcChain>
</file>

<file path=xl/sharedStrings.xml><?xml version="1.0" encoding="utf-8"?>
<sst xmlns="http://schemas.openxmlformats.org/spreadsheetml/2006/main" count="206" uniqueCount="78">
  <si>
    <t>Lp.</t>
  </si>
  <si>
    <t>Nr katalogowy  /Nazwa jak na fakturze</t>
  </si>
  <si>
    <t>jm</t>
  </si>
  <si>
    <t>Ilość</t>
  </si>
  <si>
    <t>VAT %</t>
  </si>
  <si>
    <t>Wartość netto</t>
  </si>
  <si>
    <t>Wartość VAT</t>
  </si>
  <si>
    <t>Wartość brutto</t>
  </si>
  <si>
    <t>Próbki</t>
  </si>
  <si>
    <t>szt</t>
  </si>
  <si>
    <t>RAZEM</t>
  </si>
  <si>
    <t>szt.</t>
  </si>
  <si>
    <t>op</t>
  </si>
  <si>
    <t>Razem</t>
  </si>
  <si>
    <t>Dot. pakietów, do których nie są wymagane próbki przy składaniu ofert</t>
  </si>
  <si>
    <t>W celu potwierdzenia spełnienia wymagań Oferent jest zobowiązany dostarczyć próbki towaru (w ilości 1 szt lub 2 szt danej pozycji) na żądanie zamawiającego w terminie do 3 dni roboczych od momentu zawiadomienia pisemnego (fax) o takiej potrzebie.</t>
  </si>
  <si>
    <t>Kryterium jakościowe</t>
  </si>
  <si>
    <t>1 szt.</t>
  </si>
  <si>
    <t>Opis produktu</t>
  </si>
  <si>
    <t>Cena jednostkowa brutto</t>
  </si>
  <si>
    <t>Cena jednostkowa netto</t>
  </si>
  <si>
    <t>Pakiet 3</t>
  </si>
  <si>
    <t>na żądanie</t>
  </si>
  <si>
    <t>Cewnik moczowodowy z zaokrąglonym końcem otwartym, prosty, dł. 70cm, średnica 4 Ch, mandryn</t>
  </si>
  <si>
    <t xml:space="preserve">Kaniula donosowa dla dorosłych (S, M, L ) i dzieci powyżej 22 kg (S, M)
Przeznaczone do współpracy z układem oddechowym opisanym w poz. nr 2
</t>
  </si>
  <si>
    <t>Interfejs do tracheostomii przeznaczony do współpracy z układem oddechowym opisanym w poz. nr 2</t>
  </si>
  <si>
    <t>Ilość w opakowaniu handlowym</t>
  </si>
  <si>
    <t>Na żądanie</t>
  </si>
  <si>
    <t>Długości trzonu 36 cm - 35 pkt.                       Długość powyżej 36 cm - 0 pkt.</t>
  </si>
  <si>
    <t>długość 23 cm - 35 pkt
długość 24 cm - 0 pkt</t>
  </si>
  <si>
    <t>Pakiet 1</t>
  </si>
  <si>
    <t>Gramatura 25 g/m² - 35 pkt.                                   Poniżej 25 g/m² - 0 pkt.</t>
  </si>
  <si>
    <t>Długość 125 cm -35 pkt.    Poniżej 125 cm - 0 pkt.</t>
  </si>
  <si>
    <t>Długość zestawu 175 cm - 35 pkt.                 Długość zestawu poniżej 175 cm - 0 pkt.</t>
  </si>
  <si>
    <t xml:space="preserve">Zestaw do szynowania moczowodu typ D-J niesterowalny soft. W skład zestawu wchodzą : cewnik otwarty od strony pęcherza CH 4,7; atramautyczna pętla pęcherzowa, drenaż max. 6 miesięcy, wykonany z poliuretanu alifatycznego, widoczny w promieniach RTG. Długość 28 cm, popychacz dł. 70 cm, prowadnik powleczony teflonem dł. 120-125cm, zacisk </t>
  </si>
  <si>
    <t>Podsumowanie</t>
  </si>
  <si>
    <r>
      <t xml:space="preserve">Wartość w </t>
    </r>
    <r>
      <rPr>
        <b/>
        <sz val="10"/>
        <color rgb="FFFF0000"/>
        <rFont val="Calibri"/>
        <family val="2"/>
        <charset val="238"/>
      </rPr>
      <t>€</t>
    </r>
  </si>
  <si>
    <t>Załącznik nr 5 do SIWZ</t>
  </si>
  <si>
    <t>Opis przedmiotu zamówienia oraz wymagania minimalne z przewidywaną ilością zużycia w okresie 12 miesięcy</t>
  </si>
  <si>
    <t xml:space="preserve">Zestaw do oddychania ogrzewanym powietrzem dla dorosłych i dzieci o wadze powyżej 22 kg, z samo napełniającą się komorą MR290.
Układ oddechowy jednorazowego użytku do  terapii tlenowej wysokim przepływem gazów o długości od min. 60 do max. 175 cm, posiadający spiralną grzałkę w drenie oraz zintegrowany ruchomy klips do mocowania układu.
Przepływ gazów w zakresie 10 – 60 L/min. 
Zakończenie układu o kształcie zapewniającym prawidłowe podłączenie do kaniul nosowych serii OPT 842, 844, 846 i interfejsu do tracheostomii OPT  kompatybilny do nawilżacza opisanego w poz. nr 1. 
Zestaw zawierający adapter z komorą z automatycznym pobieraniem wody i posiadającą dwa pływaki zabezpieczające przed przedostaniem się wody do układu oddechowego. Układ wraz z adapterem i komorą tworzy komplet tzn. znajduje się w jednym opakowaniu.
</t>
  </si>
  <si>
    <t>Pakiet 2</t>
  </si>
  <si>
    <t>Obszerny okrągły czepek pielęgniarski w kształcie beretu, wykonany z lekkiej przewiewnej włókniny o gramaturze 18-25 g/m²,  ściągnięty lekką nieuciskającą bezlateksową gumką. Sposób pakowania: kartoniki pakowane po 100 lub 150 szt. gwarantujące higieniczne przechowywanie i łatwe wyjmowanie.</t>
  </si>
  <si>
    <t>Czepek chirurgiczny j.u. typu printbonded, gramatura w zakresie 20-25g/m², część górna wykonana z włókniny polipropylenowej typu spundbonded o gramaturze 18 g/m², wiązany na troki, część przednia wydełużona z możliwością wywynięcia. Pakowane w kartonik w formie podajnika.</t>
  </si>
  <si>
    <t>Ochraniacze foliowe na buty a '100szt</t>
  </si>
  <si>
    <t>op=100 szt.</t>
  </si>
  <si>
    <t>Maska chirurgiczna trójwarstwowa pełnobarierowa, zawiązywana na troki o dł. Min. 45cm, strona twarzowa wykonana z wysokiej jakości włóknin niepowodujących podrażnień skóry, wygładzona wolna od mikrowłosków, pakowana w kartoniki po 50 lub 100 szt., co gwarantuje higieniczne przechowywanie i łatwe wyjmowanie, zgodna z normą PN EN 14683 II, kolor zielony lub niebieski</t>
  </si>
  <si>
    <t>opak.</t>
  </si>
  <si>
    <t>Pakowane po 50 szt - 35 pkt.                                Pakowane po 100 szt - 0 pkt.</t>
  </si>
  <si>
    <t>Czepek chirurgiczny, włókninowy wykonany z włókniny wiskozowej typu printbonded o gramaturze 20-25g/m², ściągnięty z tyłu gumką. Pakowany w kartonik po 50 lub 100 szt. w formie podajnika/dyspensera. Kolor niebieski, zielony , fioletowy.</t>
  </si>
  <si>
    <t>Maska chirurgiczna czterowarstwowa pełnobarierowa, wykonana z włókniny  o wysokiej jakości, gramaturze jednej warstwy min. 17 g/m², warstwa twarzowa nie posiadająca mikrowłosków oraz specjalnie wygładzana nie powodująca uczuleń, wyposarzona w sztywnik zapewniający łatwe dopasowanie się maski do kształtu twarzy, wiązana na troki o długości min. 40 cm. Odporna na przesiąkanie, wodoodporna, z warstwą ochraniającą przed parowaniem. Spełniająca normę PN EN 14683 IIR. Barierowość bakteryjma maski min. 99,7%, pakowana w kartoniki po 25 lub 50 szt. co gwarantuje higieniczne przechowywanie i łatwe wyjmowanie,  kolor inny niż zielony, niebieski.</t>
  </si>
  <si>
    <t xml:space="preserve">1 szt. </t>
  </si>
  <si>
    <t>Pakiet 5</t>
  </si>
  <si>
    <t>Pakiet 6</t>
  </si>
  <si>
    <t xml:space="preserve">Zestaw cewnika dializacyjnego o składzie:
cewnik permanentny 15 Fr długość 23-24 cm szt.1, do tunelizacji wstecznej z końcówką V
rozrywana koszulka hemostatyczna 16Fr szt. 1
prowadnica drutowa 0,038" (0,97mm)x 39-1/2" (100cm) prosta sztywna końcówka z jednej strony - końcówka typu "J" z drugiej strony szt. 1
igła wprowadzająca 18Gax 2-1/2" (6,35 cm) szt. 1
wstępnie zmontowany aparat do tunelowania (metalowy) z gwintowaną nasadką kompresyjną i mankietem kompresyjnym - szt. 1
zespól nasadki łączącej - szt. 1
kapturki Luer-Lock - szt. 1 
rozszerzadło tunelu - szt. 1 
opatrunek typu Tegaderm 10 cm x 12 cm - szt.1
rozszerzadło tkankowe 12 Fr - szt. 1
rozszerzadło tkankowe 14 Fr - szt. 1
pojemnik na ostre odpady szt. 1 
skalpel bezpieczny # 11
rura do irygacji z zaciskiem- szt. 1
zacisk cewnika szt. 1 </t>
  </si>
  <si>
    <t>Zestaw brzuszno-kroczowy wykonany z dwuwarstwowego pełnobarierowego laminatu (film polietylenowy + hydrofilowa warstwa włókniny polipropylenowej) (zgodne z EN 13795 1-3) bez zawartości lateksu, wiskozy i celulozy o gramaturze 55g/m2. Obłożenie cechuje wysoka odporność na penetrację płynów (zgodnie z EN 20811) &gt; 200cm H2O oraz odporność na rozerwanie na sucho i mokro min 161 kPa (zgodnie z EN 13938-1). Wymagany certyfikat walidacji procesu sterylizacji tlenkiem etylenu, wydany przez zewnętrzną jednostkę certyfikującą. Potwierdzone certyfikatami z niezależnego laboratorium zewnętrznego: serwety- I klasa palności CFR 1610, chłonność włókniny- badana wg EN ISO 9073-6: min 156 ml/m2; , Parametry części wzmocnionej: 
Włóknina polipropylenowa o gramaturze w obszarze krytycznym 110 g/m2. Chłonność laminatu min. 386 ml/m2, Odporność na rozerwanie na mokro, obszar krytyczny min 384 kPa, Odporność na rozerwanie na sucho, obszar krytyczny min 361 kPa;                                             Na opakowaniu min. 2 odklejane etykiety z numerem serii, datą ważności produktu.  Na części papierowej zestawu nadrukowane składowe wraz z piktogramami poszczególnych komponentów. Zestaw zapakowany w  wytrzymałe opakowanie typu papier folia,. Opakowanie zbiorcze  - zestaw zapakowany w 2 kartony. Pierwszy karton transportowy drugi to karton będący dyspenserem.  Zestaw posiada kartę danych technicznych na gotowy wyrób medyczny. 
Skład zestawu:
1 x  serweta na stolik narzędziowy 140 x 190 cm (wzmocnienie 75 x 190 cm) - owinięcie zestawu
1 x  serweta na stolik Mayo 80 x 145 cm o gramaturze ≥ 90 g/m2, chłonna wykonana z folii polietylenowej, składana teleskopowo, szerokość wzmocnienia min 60cm x 145cm, wzmocnienie wykonane z chłonnej włókniny polipropylenowej o chłonności min. 135 ml/m2 
1 x  serweta brzuszno-kroczowa 230 x 250 cm  z padem chłonnym oraz oknami 19 x 29 cm (w kształcie nerki) i 9 x 12 cm (owalne)
4 x ręczniki celulozowe 33 x 30 cm</t>
  </si>
  <si>
    <t>Produkt zgodny z opisem - 35 pkt. Produkt niezgodny w którymkolwiek parametrze ale dopuszczony przez Zamawiającego - 0 pkt.                                                                                                                                                                                                                                                                                           Gramatura w obszarze wzmocnień w zakresie od 100 do 110 g/m2                                                        Zamawiający przyzna 35 pkt. za gramaturę 110 g/m²   w obszarze wzmocnień,  0 pkt. za gramaturę poniżej 100 g/m²</t>
  </si>
  <si>
    <t xml:space="preserve">Zestaw do laparoskopii wykonany z dwuwarstwowego pełnobarierowego laminatu (film polietylenowy + hydrofilowa warstwa włókniny polipropylenowej) (zgodne z EN 13795 1-3) bez zawartości lateksu i wiskozy o gramaturze 55g/m2. Obłożenie cechuje wysoka odporność na penetrację płynów (zgodnie z EN 20811) &gt; 200cm H2O oraz odporność na rozerwanie na sucho i mokro min 161 kPa (zgodnie z EN 13938-1). Wymagany certyfikat walidacji procesu sterylizacji tlenkiem etylenu, wydany przez zewnętrzną jednostkę certyfikującą. Potwierdzone certyfikatami z niezależnego laboratorium zewnętrznego: serwety- I klasa palności CFR 1610, chłonność włókniny- badana wg EN ISO 9073-6: min 156 ml/m2; , Parametry części wzmocnionej: 
Włóknina polipropylenowa o gramaturze w obszarze krytycznym 110 g/m2.
Chłonność laminatu min. 386 ml/m2
Odporność na rozerwanie na mokro, obszar krytyczny min 384 kPa
Odporność na rozerwanie na sucho, obszar krytyczny min 361 kPa;                                             Na opakowaniu min. 4 odklejane etykiety z numerem serii, datą ważności produktu. Wewnątrz zestawu karta informacyjna o składzie zestawu wraz z piktogramami poszczególnych komponentów. Zestaw zapakowany w torbę foliową z wytrzymałej, grubej i przezroczystej folii polietylenowej ze 2 dwiema papierowymi okragłymi wstawkami z papieru Tyvek oraz oznakowanym miejscem otwarcia zestawu mozliwym z lewej jak i prawej strony. Pierwszy karton transportowy drugi to worek foliowy. Karton transportowy umożliwiający utwarcie bez użycia ostrego narzędzia lub jakiegokolwiek innego. Zestaw posiada kartę danych technicznych na gotowy wyrób medyczny.                                         Skład zestawu:
1 x serweta na stolik narzędziowy 140 x 190 cm (wzmocnienie 75 x 190 cm) - owinięcie zestawu
1 x  serweta na stolik Mayo 80 x 145 cm o gramaturze ≥ 90 g/m2, chłonna wykonana z folii polietylenowej, składana teleskopowo, szerokość wzmocnienia min 60cm x 145cm, wzmocnienie wykonane z chłonnej włókniny polipropylenowej o chłonności min. 135 ml/m2
1 x serweta do zabiegów laparoskopii 320 x 250 cm z samoprzylepnym oknem (32 x 28 cm) i folia na brzegach. Wbudowane 2 kieszenie obustronnie. Po jednej stronie 2 sekcyjna kieszeń, po drugiej stronie kieszeń trzyseksyjna 
2 x ręczniki celulozowe 30 x 33 cm,                                                                                                                   1 x fartuch chirurgiczny stardard rozmiar M 
2 x fartuch chirurgiczny standard rozmiar L 
1 x uchwyt typu rzep  2 x 23 cm
</t>
  </si>
  <si>
    <t>Produkt zgodny z opisem - 35 pkt. Produkt niezgodny w którymkolwiek parametrze ale dopuszczony przez Zamawiającego - 0 pkt.                                                                                                                                                                                                                                                                                           Gramatura w obszarze wzmocnień w zakresie od 100 do 110 g/m2                                                        Zamawiający przyzna 35 pkt. za gramaturę 110 g/m²   w obszarze wzmocnień,  0 pkt. za gramaturę 100 g/m²</t>
  </si>
  <si>
    <t>Sterylny zestaw do artroskopii barku 
wykonany z włókniny dwuwarstwowej. W skład wchodzi warstwa filmu polietylenowego i hydrofilowa warstwa włókniny polipropylenowej o gramaturze 55 g/m2. Obszar wzmocnień wykonany z włókniny polipropylenowej o gramaturze 110 g/m2. odporność na przenikanie cieczy &gt; 150cm h20
Obłożenie musi spełniać normę( EN 13795 1,2,3 ). Każdy zestaw musi posiadać informacje o dacie ważności i nr serii w postaci naklejki do umieszczenia na karcie pacjenta.
Skład zestawu
1 x serweta na stolik narzędziowy 140 x 190 cm 1 x serweta na stolik Mayo 80 x 145 cm
1 x serweta do artroskopii stawu barkowego z workiem do zbiórki płynów 225 x 360 cm (0 13x11 cm)
1 x serweta samoprzylepna 150 x 240 cm 1 x osłona na kończynę 25 x 80 cm 1x taśma samoprzylepna 10 x 50 cm 1 x ręcznik celulozowy 33 x 33 cm, 1 x uchwyt velcro 2 x 23 cm, 2 x opaska elastyczna 4 x 15 cm</t>
  </si>
  <si>
    <t>Produkt zgodny z opisem - 35 pkt. Produkt niezgodny w którymkolwiek parametrze ale dopuszczony przez Zamawiającego - 0 pkt.                                                                                                                                                                                                                                                                                           Gramatura w obszarze wzmocnień w zakresie od 100 do 110 g/m2                                                        Zamawiający przyzna 35 pkt. za gramaturę 110 g/m²   w obszarze wzmocnień,  0 pkt. za gramaturę 100 g/m²                                                                                                                                               Gramatura obłożeń w zakresie od 50 do 55 g/m².                                                                                                                           Zamawiającyu przyzna za obłożenia o gramaturze 55 g/m2 - 35 pkt.                                                     Za obłożenia o gramaturze 50 g/m2 - 0 pkt.</t>
  </si>
  <si>
    <t xml:space="preserve">Zestaw do operacji ręki
wykonany z dwuwarstwowego pełnobarierowego laminatu (film polietylenowy + hydrofilowa warstwa włókniny polipropylenowej) (zgodne z EN 13795 1-3) bez zawartości lateksu i wiskozy o gramaturze 55g/m2. Obłożenie cechuje wysoka odporność na penetrację płynów (zgodnie z EN 20811) &gt; 200cm H2O oraz odporność na rozerwanie na sucho i mokro min 161 kPa (zgodnie z EN 13938-1). Wymagany certyfikat walidacji procesu sterylizacji tlenkiem etylenu, wydany przez zewnętrzną jednostkę certyfikującą. Potwierdzone certyfikatami z niezależnego laboratorium zewnętrznego: serwety- I klasa palności CFR 1610, chłonność włókniny- badana wg EN ISO 9073-6: min 156 ml/m2; , Parametry części wzmocnionej: 
Włóknina polipropylenowa o gramaturze w obszarze krytycznym 110 g/m2.
Chłonność laminatu min. 386 ml/m2
Odporność na rozerwanie na mokro, obszar krytyczny min 384 kPa
Odporność na rozerwanie na sucho, obszar krytyczny min 361 kPa;                                             Na opakowaniu min. 2 odklejane etykiety z numerem serii, datą ważności produktu.  Na części papierowej zestawu nadrukowane składowe wraz z piktogramami poszczególnych komponentów. Zestaw zapakowany w  wytrzymałe opakowanie typu papier folia,. Opakowanie zbiorcze  - zestaw zapakowany w 2 kartony. Pierwszy karton transportowy drugi to karton będący dyspenserem.  Zestaw posiada kartę danych technicznych na gotowy wyrób medyczny.                                 Skład zestawu:
1 x serweta na stolik narzędziowy 140 x 190 cm (wzmocnienie 75 x 190 cm) - owinięcie zestawu
1 x serweta do obłożenia ręki w ksztacie litery T  270 x 370 cm z padem chłonnym oraz  samouszczeniającym neoprenowym otworem o średnicy 3 cm (wzmocnienie 50 x 100 cm)
1 x serweta pomocnicza 100 x 150 cm 
1 x uchwyt typu rzep  2 x 23 cm                                                                                                      1 x serweta na stolik Mayo 80 x 145 cm o gramaturze ≥ 90 g/m2, chłonna wykonana z folii polietylenowej, składana teleskopowo, szerokość wzmocnienia min 60cm x 145cm, wzmocnienie wykonane z chłonnej włókniny polipropylenowej o chłonności min. 135 ml/m2                                  2 x ręcznik celulozowy 30 x 33 cm
</t>
  </si>
  <si>
    <t xml:space="preserve">Zestaw do cięcia cesarskiego wykonany z dwuwarstwowego pełnobarierowego laminatu (film polietylenowy + hydrofilowa warstwa włókniny polipropylenowej) (zgodne z EN 13795 1-3) bez zawartości lateksu i wiskozy o gramaturze 55g/m2. Obłożenie cechuje wysoka odporność na penetrację płynów (zgodnie z EN 20811) &gt; 200cm H2O oraz odporność na rozerwanie na sucho i mokro min 161 kPa (zgodnie z EN 13938-1). Wymagany certyfikat walidacji procesu sterylizacji tlenkiem etylenu, wydany przez zewnętrzną jednostkę certyfikującą. Potwierdzone certyfikatami z niezależnego laboratorium zewnętrznego: serwety- I klasa palności CFR 1610, chłonność włókniny- badana wg EN ISO 9073-6: min 156 ml/m2; Na opakowaniu min. 4 odklejane etykiety z numerem serii, datą ważności produktu. Wewnątrz zestawu karta informacyjna o składzie zestawu wraz z piktogramami poszczególnych komponentów. Zestaw zapakowany w torbę foliową z wytrzymałej, grubej i przezroczystej folii polietylenowej ze 2 dwiema papierowymi okragłymi wstawkami z papieru Tyvek oraz oznakowanym miejscem otwarcia zestawu mozliwym z lewej jak i prawej strony. Pierwszy karton transportowy drugi to worek foliowy. Karton transportowy umożliwiający utwarcie bez użycia ostrego narzędzia lub jakiegokolwiek innego. Zestaw posiada kartę danych technicznych na gotowy wyrób medyczny.
Skład zestawu:
1 x serweta na stół narzędziowy wzmocniona 190 x 140 cm (opakowanie zestawu)
1 x serweta na stolik Mayo 80 x 145 cm o gramaturze ≥ 90 g/m2, chłonna wykonana z folii polietylenowej, składana teleskopowo, szerokość wzmocnienia min 60cm x 145cm, wzmocnienie wykonane z chłonnej włókniny polipropylenowej o chłonności min. 135 ml/m2 
1 x serweta do cięcia cesarskiego 260 x 320 cm, otwór 21 x 13,5 cm (folia operacyjna na brzegach). Wbudowany worek na płyny 360 stopni
2 x fartuch chirurgiczny standard rozmiar M
2 x fartuch chirurgiczny standard rozmiar L
1 x kieszeń przylepna 2 sekcje 43 x 38 cm
1 x serweta dla noworodka 87 x 90 cm 
30 x  kompres z gazy RTG 10 x 10 cm 12 warstw 17 nitek
2 x serweta z gazy z chipem RTG 45 x 45 cm, 4 warstwy, biała, z tasiemką
1 x opatrunek pooperacyjny 25 x 10 cm
1 x uchwyt typu rzep 2 x 23 cm
2 x ręcznik celulozowy 30 x 33 cm
</t>
  </si>
  <si>
    <t>Produkt zgodny z opisem - 35 pkt. Produkt niezgodny w którymkolwiek parametrze ale dopuszczony przez Zamawiającego - 0 pkt.</t>
  </si>
  <si>
    <t xml:space="preserve">Zestaw do artroskopii
wykonany z dwuwarstwowego pełnobarierowego laminatu (film polietylenowy + hydrofilowa warstwa włókniny polipropylenowej) (zgodne z EN 13795 1-3) bez zawartości lateksu i wiskozy o gramaturze 55g/m2. Obłożenie cechuje wysoka odporność na penetrację płynów (zgodnie z EN 20811) &gt; 200cm H2O oraz odporność na rozerwanie na sucho i mokro min 161 kPa (zgodnie z EN 13938-1). Wymagany certyfikat walidacji procesu sterylizacji tlenkiem etylenu, wydany przez zewnętrzną jednostkę certyfikującą. Potwierdzone certyfikatami z niezależnego laboratorium zewnętrznego: serwety- I klasa palności CFR 1610, chłonność włókniny- badana wg EN ISO 9073-6: min 156 ml/m2; Na opakowaniu min. 2 odklejane etykiety z numerem serii, datą ważności produktu.  Na części papierowej zestawu nadrukowane składowe wraz z piktogramami poszczególnych komponentów. Zestaw zapakowany w  wytrzymałe opakowanie typu papier folia,. Opakowanie zbiorcze  - zestaw zapakowany w 2 kartony. Pierwszy karton transportowy drugi to karton będący dyspenserem.  Zestaw posiada kartę danych technicznych na gotowy wyrób medyczny.          Skład zestawu:
1 x serweta na stolik narzędziowy 140 x 190 cm  - owinięcie zestawu
1 x serweta na stolik Mayo 80 x 145 cm o gramaturze ≥ 90 g/m2, chłonna wykonana z folii polietylenowej, składana teleskopowo, szerokość wzmocnienia min 60cm x 145cm, wzmocnienie wykonane z chłonnej włókniny polipropylenowej o chłonności min. 135 ml/m2                                    1 x serweta pomocnicza 150 x 175  cm
1 x serweta do artroskopii 320 x 245 cm z workiem do zbiórki płynów oraz otworem 5 x 7 cm 
1 x osłona na kończynę 35 x 80 cm, rolowana 
2 x taśmy samoprzylepne 10 x 50 cm
4 x ręczniki celulozowe 30 x 33 cm 
</t>
  </si>
  <si>
    <t>Zestaw do operacji dłoni / stopy 
wykonany z dwuwarstwowego pełnobarierowego laminatu (film polietylenowy + hydrofilowa warstwa włókniny polipropylenowej) (zgodne z EN 13795 1-3) bez zawartości lateksu i wiskozy o gramaturze 55g/m2. Obłożenie cechuje wysoka odporność na penetrację płynów (zgodnie z EN 20811) &gt; 200cm H2O oraz odporność na rozerwanie na sucho i mokro min 161 kPa (zgodnie z EN 13938-1). Wymagany certyfikat walidacji procesu sterylizacji tlenkiem etylenu, wydany przez zewnętrzną jednostkę certyfikującą. Potwierdzone certyfikatami z niezależnego laboratorium zewnętrznego: serwety- I klasa palności CFR 1610, chłonność włókniny- badana wg EN ISO 9073-6: min 156 ml/m2; , Parametry części wzmocnionej: 
Włóknina polipropylenowa o gramaturze w obszarze krytycznym 110 g/m2. Chłonność laminatu min. 386 ml/m2, Odporność na rozerwanie na mokro, obszar krytyczny min 384 kPa, Odporność na rozerwanie na sucho, obszar krytyczny min 361 kPa;                                             Na opakowaniu min. 4 odklejane etykiety z numerem serii, datą ważności produktu. Wewnątrz zestawu karta informacyjna o składzie zestawu wraz z piktogramami poszczególnych komponentów. Zestaw zapakowany w torbę foliową z wytrzymałej, grubej i przezroczystej folii polietylenowej ze 2 dwiema papierowymi okragłymi wstawkami z papieru Tyvek oraz oznakowanym miejscem otwarcia zestawu mozliwym z lewej jak i prawej strony. Pierwszy karton transportowy drugi to worek foliowy. Karton transportowy umożliwiający utwarcie bez użycia ostrego narzędzia lub jakiegokolwiek innego. Zestaw posiada kartę danych technicznych na gotowy wyrób medyczny.  Skład zestawu:
1 x serweta na stół narzędziowy  wzmocniona 190 x 140 cm - owinięcie zestawu 
1 x serweta na stół narzędziowy wzmocniona 200 x 150 cm
1 x serweta na stolik Mayo 80 x 145 cm o gramaturze ≥ 90 g/m2, chłonna wykonana z folii polietylenowej, składana teleskopowo, szerokość wzmocnienia min 60cm x 145cm, wzmocnienie wykonane z chłonnej włókniny polipropylenowej o chłonności min. 135 ml/m2 
1 x serweta do operacji dłoni/stopy 225 x 320 cm z padem chłonnym oraz z neoprenowym samouszczelniającym się otworem Ø 3 cm
2 x ręcznik celulozowy 30 x 33 cm</t>
  </si>
  <si>
    <t>Zestaw do operacji biodra 
wykonany z dwuwarstwowego pełnobarierowego laminatu (film polietylenowy + hydrofilowa warstwa włókniny polipropylenowej) (zgodne z EN 13795 1-3) bez zawartości lateksu i wiskozy o gramaturze 55g/m2. Obłożenie cechuje wysoka odporność na penetrację płynów (zgodnie z EN 20811) &gt; 200cm H2O oraz odporność na rozerwanie na sucho i mokro min 161 kPa (zgodnie z EN 13938-1). Wymagany certyfikat walidacji procesu sterylizacji tlenkiem etylenu, wydany przez zewnętrzną jednostkę certyfikującą. Potwierdzone certyfikatami z niezależnego laboratorium zewnętrznego: serwety- I klasa palności CFR 1610, chłonność włókniny- badana wg EN ISO 9073-6: min 156 ml/m2; , Parametry części wzmocnionej: 
Włóknina polipropylenowa o gramaturze w obszarze krytycznym 110 g/m2. Chłonność laminatu min. 386 ml/m2, Odporność na rozerwanie na mokro, obszar krytyczny min 384 kPa, Odporność na rozerwanie na sucho, obszar krytyczny min 361 kPa;                                             Na opakowaniu min. 4 odklejane etykiety z numerem serii, datą ważności produktu. Wewnątrz zestawu karta informacyjna o składzie zestawu wraz z piktogramami poszczególnych komponentów. Zestaw zapakowany w torbę foliową z wytrzymałej, grubej i przezroczystej folii polietylenowej ze 2 dwiema papierowymi okragłymi wstawkami z papieru Tyvek oraz oznakowanym miejscem otwarcia zestawu mozliwym z lewej jak i prawej strony. Pierwszy karton transportowy drugi to worek foliowy. Karton transportowy umożliwiający utwarcie bez użycia ostrego narzędzia lub jakiegokolwiek innego. Zestaw posiada kartę danych technicznych na gotowy wyrób medyczny.  Skład zestawu:
1 x serweta na stół narzędziowy wzmocniona 200 x 150 cm - owinięcie zestawu
1 x serweta na stół narzędziowy wzmocniona 200 x 150 cm
1 x serweta na stolik Mayo 80 x 145 cm o gramaturze ≥ 90 g/m2, chłonna wykonana z folii polietylenowej, składana teleskopowo, szerokość wzmocnienia min 60cm x 145cm, wzmocnienie wykonane z chłonnej włókniny polipropylenowej o chłonności min. 135 ml/m2  
1 x serweta do operacji biodra 200 x 260 cm z padem chłonnym, otwór typu "U" przylepny 6,5 x 95 cm
2 x serweta przylepna 240 x 150 cm
1 x serweta przylepna 90 x 75 cm
1 x serweta nieprzylepna 200 x 150 cm
2 x osłona na końzynę 35 x 120 cm rolowana
2 x taśma przylepna 10 x 50 cm 
2 x ręcznik celulozowy 30 x 33 cm</t>
  </si>
  <si>
    <t>Zestaw uniwersalny                                                                                                                                     
wykonany z dwuwarstwowego pełnobarierowego laminatu (film polietylenowy + hydrofilowa warstwa włókniny polipropylenowej) (zgodne z EN 13795 1-3) bez zawartości lateksu i wiskozy o gramaturze 55g/m2. Obłożenie cechuje wysoka odporność na penetrację płynów (zgodnie z EN 20811) &gt; 200cm H2O oraz odporność na rozerwanie na sucho i mokro min 161 kPa (zgodnie z EN 13938-1). Wymagany certyfikat walidacji procesu sterylizacji tlenkiem etylenu, wydany przez zewnętrzną jednostkę certyfikującą. Potwierdzone certyfikatami z niezależnego laboratorium zewnętrznego: serwety- I klasa palności CFR 1610, chłonność włókniny- badana wg EN ISO 9073-6: min 156 ml/m2; Na opakowaniu min. 4 odklejane etykiety z numerem serii, datą ważności produktu. Wewnątrz zestawu karta informacyjna o składzie zestawu wraz z piktogramami poszczególnych komponentów. Zestaw zapakowany w torbę foliową z wytrzymałej, grubej i przezroczystej folii polietylenowej ze 2 dwiema papierowymi okragłymi wstawkami z papieru Tyvek oraz oznakowanym miejscem otwarcia zestawu mozliwym z lewej jak i prawej strony. Pierwszy karton transportowy drugi to worek foliowy. Karton transportowy umożliwiający utwarcie bez użycia ostrego narzędzia lub jakiegokolwiek innego. Zestaw posiada kartę danych technicznych na gotowy wyrób medyczny.                                                                                                                                         Skład zestaw                                                                                                                               
1 x serweta na stół narzędziowy wzmocniona 190 x 140 cm (opakowanie zestawu)
1 x serweta na stolik Mayo 80 x 145 cm o gramaturze ≥ 90 g/m2, chłonna wykonana z folii polietylenowej, składana teleskopowo, szerokość wzmocnienia min 60cm x 145cm, wzmocnienie wykonane z chłonnej włókniny polipropylenowej o chłonności min. 135 ml/m2 
1 x serweta przylepna 200 x 170 cm 
1 x serweta przylepna 175 x 170 cm 
2 x serweta przylepna 90 x 75 cm 
1 x fartuch chirurgiczny standard z włókniny polipropylenowej typu SMS; gramatura materiału bazowego min 40g/m2 rozmiar M 
2 x fartuch chirurgiczny wzmocniony z włókniny polipropylenowej typu SMS; gramatura materiału bazowego min 40g/m2. Gramatura wzmocnienia min 42 g/m2 rozmiar XL 
1 x kieszeń przylepna 2 sekcje 43 x 38 cm 
1 x taśma przylepna 10 x 50 cm 
2 x ręcznik celulozowy 30 x 33 cm</t>
  </si>
  <si>
    <t xml:space="preserve">Osłona na kończynę wykonana  z dwuwarstwowego pełnobarierowego laminatu (film polietylenowy + hydrofilowa warstwa włókniny polipropylenowej) (zgodne z EN 13795 1-3) bez zawartości lateksu i wiskozy o gramaturze 55g/m2.. Rozmiar 35x120 cm. Opakowanie papierowo-foliowe. Na opakowaniu min 2  odklejane etykiety z numerem serii, datą ważności produktu, nazwą producenta.  </t>
  </si>
  <si>
    <t xml:space="preserve">Zestaw do porodu. 
Na opakowaniu min. 4 odklejane etykiety z numerem serii, datą ważności produktu. Wewnątrz zestawu karta informacyjna o składzie zestawu wraz z piktogramami poszczególnych komponentów. Zestaw zapakowany w torbę foliową z wytrzymałej, grubej i przezroczystej folii polietylenowej ze 2 dwiema papierowymi okragłymi wstawkami z papieru Tyvek oraz oznakowanym miejscem otwarcia zestawu mozliwym z lewej jak i prawej strony. Pierwszy karton transportowy drugi to worek foliowy. Karton transportowy umożliwiający utwarcie bez użycia ostrego narzędzia lub jakiegokolwiek innego. Zestaw posiada kartę danych technicznych na gotowy wyrób medyczny.Zestaw zwinięty w papier krepowy
Skład zestawu:
1 x Nożyczki chirurgiczne proste tępo tępe 14,5 cm 
1 x gruszka gumowa 75 ml niebieska
2 x kleszczyki plastikowe do mycia pola operacyjnego 14 cm, zielone
2 x serweta dla noworodka 87 x 90 cm 
1 x worek plastikowy 40 x 30 cm (strunowy)
20 x kompres z włókniny 10 x 10 cm, 4 warstwy 30 g/m²
1 x kompres z włókniny 10 x 20 cm 4 warstwy 30 g/m²
1 x tupfer z gazy 47x40 cm, 20 nitek z RTG
2 x ręcznik celulozowy 30 x 33 cm                                                   </t>
  </si>
  <si>
    <t xml:space="preserve">Zestaw uniwersalny z serwetą z wycięciem U do operacji tarczycy 
wykonany z dwuwarstwowego pełnobarierowego laminatu (film polietylenowy + hydrofilowa warstwa włókniny polipropylenowej) (zgodne z EN 13795 1-3) bez zawartości lateksu i wiskozy o gramaturze 55g/m2. Obłożenie cechuje wysoka odporność na penetrację płynów (zgodnie z EN 20811) &gt; 200cm H2O oraz odporność na rozerwanie na sucho i mokro min 161 kPa (zgodnie z EN 13938-1). Wymagany certyfikat walidacji procesu sterylizacji tlenkiem etylenu, wydany przez zewnętrzną jednostkę certyfikującą. Potwierdzone certyfikatami z niezależnego laboratorium zewnętrznego: serwety- I klasa palności CFR 1610, chłonność włókniny- badana wg EN ISO 9073-6: min 156 ml/m2; Na opakowaniu min. 4 odklejane etykiety z numerem serii, datą ważności produktu. Wewnątrz zestawu karta informacyjna o składzie zestawu wraz z piktogramami poszczególnych komponentów. Zestaw zapakowany w torbę foliową z wytrzymałej, grubej i przezroczystej folii polietylenowej ze 2 dwiema papierowymi okragłymi wstawkami z papieru Tyvek oraz oznakowanym miejscem otwarcia zestawu mozliwym z lewej jak i prawej strony. Pierwszy karton transportowy drugi to worek foliowy. Karton transportowy umożliwiający utwarcie bez użycia ostrego narzędzia lub jakiegokolwiek innego. Zestaw posiada kartę danych technicznych na gotowy wyrób medyczny
Skład zestawu:
1 x serweta na stół narzędziowy 190 x 150 cm - owinięcie zestawu 
1  x serweta na stolik Mayo 80 x 145 cm o gramaturze ≥ 90 g/m2, chłonna wykonana z folii polietylenowej, składana teleskopowo, szerokość wzmocnienia min 60cm x 145cm, wzmocnienie wykonane z chłonnej włókniny polipropylenowej o chłonności min. 135 ml/m2
1 x serweta 170 x 280 cm, otwór U przylepny 6,5 x 45 cm (wąski 
pasek kleju)
1 x serweta  przylepna 150 x 175 cm
1 x fartuch chirurgiczny standard z włókniny polipropylenowej typu SMS; gramatura materiału bazowego min 40g/m2 rozmiar M 
3 x fartuch chirurgiczny standard z włókniny polipropylenowej typu SMS; gramatura materiału bazowego min 40g/m2 rozmiar  L
1 x kieszeń przylepna 1 sekcja 43 x 38 cm
1 x pojemnik plastikowy 250 ml niebieski
1 x uchwyt typu rzep 2 x 23 cm
1 x taśma przylepna 10 x 50 cm
2 x ręcznik celulozowy 30 x 33 cm
</t>
  </si>
  <si>
    <t xml:space="preserve">Zestaw do szycia po episiotomii
Wykonany z dwuwarstwowego pełnobarierowego laminatu (film polietylenowy + hydrofilowa warstwa włókniny polipropylenowej) (zgodne z EN 13795 1-3) bez zawartości lateksu i wiskozy  o gramaturze 55g/m2. Obłożenie cechuje wysoka odporność na penetrację płynów (zgodnie z EN 20811) &gt; 200cm H2O oraz odporność na rozerwanie na sucho i mokro min 161 kPa (zgodnie z EN 13938-1). Wymagany certyfikat walidacji procesu sterylizacji tlenkiem etylenu, wydany przez zewnętrzną jednostkę certyfikującą. Potwierdzone certyfikatami z niezależnego laboratorium zewnętrznego: serwety- I klasa palności CFR 1610, chłonność włókniny- badana wg EN ISO 9073-6: min 156 ml/m2. Na opakowaniu min. 4 odklejane etykiety z numerem serii, datą ważności produktu. Wewnątrz zestawu karta informacyjna o składzie zestawu wraz z piktogramami poszczególnych komponentów. Zestaw zapakowany w torbę foliową z wytrzymałej, grubej i przezroczystej folii polietylenowej ze 2 dwiema papierowymi okragłymi wstawkami z papieru Tyvek oraz oznakowanym miejscem otwarcia zestawu mozliwym z lewej jak i prawej strony. Pierwszy karton transportowy drugi to worek foliowy. Karton transportowy umożliwiający utwarcie bez użycia ostrego narzędzia lub jakiegokolwiek innego. Zestaw posiada kartę danych technicznych na gotowy wyrób medyczny.      
skład zestawu:
1 x serweta na stół narzędziowy 120 x 75 cm - owinięcie zestawu
1 x serweta pod pośladki 100 x 120 cm (plus 20 cm mankiet) z jednym workiem
1 x serweta nieprzylepna 90 x 75 cm
1 x ostro tępe proste nożyczki chirurgiczne 14,5 cm
1 x pęseta chirurgiczna metalowa prosta 14 cm
1 x imadło chirurgiczne metalowe 14 cm
1 x kleszczyki plastikowe do mycia pola operacyjnego 14 cm niebieskie
10 x kompres z włókniny 10 x 10 cm 4 warstwy 40 g/m²
5 x tupfer z gazy 24x24 cm 20 nitek
1 x ręcznik celulozowy 30 x 33 cm
</t>
  </si>
  <si>
    <t xml:space="preserve">Nożyczki do episiotomi 
14,5 cm lub równoważne, sterylne jednorazowe narzędzia chirurgiczne wykonane ze stali. Symbol graficzny - do jednorazowego użycia, zgodnie z normą EN 980 umieszczony w sposób trwały na obu stronach narzędzia. Wyr ób zgodny z Dyrektywą UE 93/42/EWG. Wyrób medyczny klasa II reguła 6 </t>
  </si>
  <si>
    <t>Pakiet 4</t>
  </si>
  <si>
    <t>Sprawa P/10/02/2020/OBŁ</t>
  </si>
  <si>
    <t>Osłona na tarczycę. Jednorazowy, niesterylny pokrowiec na wielorazową ołowianą osłonę tarczycy, wykonany z włókniny trójwarstwowej typu SMS o gramaturze 35g/m2, zapinany na rzep z możliwością regulacji dopasowania do szyi oraz rozcięciem do umiejscowienia wielorazowej osłony na tarczycę: wymiar osłony: min. 66 cm długości, min. 10cm do max. 12cm szerokości w części tylnej, min. 15 cm długość rozcięcia</t>
  </si>
  <si>
    <t xml:space="preserve">Uwaga do pakietu nr 5: </t>
  </si>
  <si>
    <t>W poz. nr 4, Zamawiający przyjął do obliczeń opakowanie 50 szt.</t>
  </si>
  <si>
    <t>W poz. nr 6, Zamawiający przyjął do obliczeń opakowanie 25 szt.</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</si>
</sst>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z_ł_-;\-* #,##0.00\ _z_ł_-;_-* &quot;-&quot;??\ _z_ł_-;_-@_-"/>
    <numFmt numFmtId="164" formatCode="#,##0.00_ ;[Red]\-#,##0.00,"/>
    <numFmt numFmtId="165" formatCode="#,##0_ ;[Red]\-#,##0,"/>
    <numFmt numFmtId="166" formatCode="#,###.00"/>
    <numFmt numFmtId="167" formatCode="[$-415]General"/>
    <numFmt numFmtId="168" formatCode="&quot; &quot;#,##0.00&quot;      &quot;;&quot;-&quot;#,##0.00&quot;      &quot;;&quot; -&quot;#&quot;      &quot;;@&quot; &quot;"/>
    <numFmt numFmtId="169" formatCode="[$-415]0%"/>
  </numFmts>
  <fonts count="22" x14ac:knownFonts="1">
    <font>
      <sz val="10"/>
      <name val="Arial"/>
      <family val="2"/>
      <charset val="238"/>
    </font>
    <font>
      <sz val="11"/>
      <color theme="1"/>
      <name val="Calibri"/>
      <family val="2"/>
      <charset val="238"/>
      <scheme val="minor"/>
    </font>
    <font>
      <sz val="10"/>
      <name val="Arial"/>
      <family val="2"/>
      <charset val="238"/>
    </font>
    <font>
      <sz val="10"/>
      <name val="Arial"/>
      <family val="2"/>
    </font>
    <font>
      <b/>
      <sz val="10"/>
      <name val="Arial"/>
      <family val="2"/>
    </font>
    <font>
      <sz val="8"/>
      <name val="Arial"/>
      <family val="2"/>
    </font>
    <font>
      <b/>
      <sz val="8"/>
      <name val="Arial"/>
      <family val="2"/>
    </font>
    <font>
      <sz val="9"/>
      <name val="Arial"/>
      <family val="2"/>
    </font>
    <font>
      <b/>
      <sz val="9"/>
      <name val="Arial"/>
      <family val="2"/>
    </font>
    <font>
      <b/>
      <sz val="9"/>
      <name val="Arial"/>
      <family val="2"/>
      <charset val="238"/>
    </font>
    <font>
      <b/>
      <sz val="10"/>
      <name val="Arial"/>
      <family val="2"/>
      <charset val="238"/>
    </font>
    <font>
      <sz val="10"/>
      <name val="Arial CE"/>
      <charset val="238"/>
    </font>
    <font>
      <u/>
      <sz val="9"/>
      <name val="Arial"/>
      <family val="2"/>
    </font>
    <font>
      <sz val="12"/>
      <color theme="1"/>
      <name val="Calibri"/>
      <family val="2"/>
      <charset val="238"/>
      <scheme val="minor"/>
    </font>
    <font>
      <sz val="10"/>
      <color rgb="FFFF0000"/>
      <name val="Arial"/>
      <family val="2"/>
    </font>
    <font>
      <sz val="9"/>
      <color rgb="FFFF0000"/>
      <name val="Arial"/>
      <family val="2"/>
    </font>
    <font>
      <sz val="10"/>
      <color theme="1"/>
      <name val="Arial"/>
      <family val="2"/>
      <charset val="238"/>
    </font>
    <font>
      <b/>
      <sz val="10"/>
      <color rgb="FFFF0000"/>
      <name val="Arial"/>
      <family val="2"/>
    </font>
    <font>
      <b/>
      <sz val="10"/>
      <color rgb="FFFF0000"/>
      <name val="Calibri"/>
      <family val="2"/>
      <charset val="238"/>
    </font>
    <font>
      <b/>
      <sz val="8"/>
      <name val="Arial"/>
      <family val="2"/>
      <charset val="238"/>
    </font>
    <font>
      <i/>
      <sz val="9"/>
      <name val="Arial"/>
      <family val="2"/>
    </font>
    <font>
      <sz val="9"/>
      <name val="Arial"/>
      <family val="2"/>
      <charset val="238"/>
    </font>
  </fonts>
  <fills count="4">
    <fill>
      <patternFill patternType="none"/>
    </fill>
    <fill>
      <patternFill patternType="gray125"/>
    </fill>
    <fill>
      <patternFill patternType="solid">
        <fgColor indexed="42"/>
        <bgColor indexed="27"/>
      </patternFill>
    </fill>
    <fill>
      <patternFill patternType="solid">
        <fgColor indexed="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13">
    <xf numFmtId="0" fontId="0"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11" fillId="0" borderId="0"/>
    <xf numFmtId="0" fontId="2" fillId="0" borderId="0"/>
    <xf numFmtId="0" fontId="1" fillId="0" borderId="0"/>
    <xf numFmtId="0" fontId="13" fillId="0" borderId="0"/>
    <xf numFmtId="0" fontId="11" fillId="0" borderId="0"/>
    <xf numFmtId="0" fontId="11" fillId="0" borderId="0"/>
    <xf numFmtId="167" fontId="16" fillId="0" borderId="0"/>
    <xf numFmtId="168" fontId="16" fillId="0" borderId="0"/>
    <xf numFmtId="169" fontId="16" fillId="0" borderId="0"/>
  </cellStyleXfs>
  <cellXfs count="162">
    <xf numFmtId="0" fontId="0" fillId="0" borderId="0" xfId="0"/>
    <xf numFmtId="0" fontId="3" fillId="0" borderId="0" xfId="0" applyFont="1"/>
    <xf numFmtId="4" fontId="3" fillId="0" borderId="0" xfId="0" applyNumberFormat="1" applyFont="1"/>
    <xf numFmtId="0" fontId="3" fillId="0" borderId="0" xfId="0" applyFont="1" applyAlignment="1">
      <alignment wrapText="1"/>
    </xf>
    <xf numFmtId="0" fontId="4" fillId="0" borderId="0" xfId="0" applyFont="1" applyBorder="1"/>
    <xf numFmtId="0" fontId="5" fillId="0" borderId="0" xfId="0" applyFont="1" applyFill="1" applyBorder="1"/>
    <xf numFmtId="4" fontId="5" fillId="0" borderId="0" xfId="0" applyNumberFormat="1" applyFont="1" applyFill="1" applyBorder="1" applyAlignment="1" applyProtection="1">
      <alignment vertical="center" wrapText="1"/>
    </xf>
    <xf numFmtId="4" fontId="5" fillId="0" borderId="0" xfId="0" applyNumberFormat="1" applyFont="1" applyFill="1" applyBorder="1"/>
    <xf numFmtId="4" fontId="5" fillId="0" borderId="0" xfId="1" applyNumberFormat="1" applyFont="1" applyFill="1" applyBorder="1" applyAlignment="1" applyProtection="1"/>
    <xf numFmtId="0" fontId="7" fillId="0" borderId="0" xfId="0" applyFont="1" applyFill="1" applyBorder="1" applyAlignment="1">
      <alignment wrapText="1"/>
    </xf>
    <xf numFmtId="0" fontId="7" fillId="0" borderId="0" xfId="0" applyFont="1" applyFill="1" applyBorder="1"/>
    <xf numFmtId="0" fontId="7" fillId="0" borderId="1" xfId="0" applyFont="1" applyFill="1" applyBorder="1" applyAlignment="1">
      <alignment vertical="center"/>
    </xf>
    <xf numFmtId="0" fontId="7" fillId="0" borderId="3" xfId="0" applyFont="1" applyFill="1" applyBorder="1" applyAlignment="1">
      <alignment horizontal="center" vertical="center"/>
    </xf>
    <xf numFmtId="4" fontId="7" fillId="0" borderId="1" xfId="1" applyNumberFormat="1" applyFont="1" applyFill="1" applyBorder="1" applyAlignment="1" applyProtection="1">
      <alignment horizontal="center" vertical="center"/>
    </xf>
    <xf numFmtId="4" fontId="7" fillId="0" borderId="1" xfId="0" applyNumberFormat="1" applyFont="1" applyFill="1" applyBorder="1" applyAlignment="1">
      <alignment horizontal="center" vertical="center"/>
    </xf>
    <xf numFmtId="4" fontId="4" fillId="0" borderId="1" xfId="1" applyNumberFormat="1" applyFont="1" applyFill="1" applyBorder="1" applyAlignment="1" applyProtection="1">
      <alignment horizontal="center"/>
    </xf>
    <xf numFmtId="4" fontId="4" fillId="0" borderId="1" xfId="0" applyNumberFormat="1" applyFont="1" applyFill="1" applyBorder="1" applyAlignment="1">
      <alignment horizontal="center"/>
    </xf>
    <xf numFmtId="4" fontId="6" fillId="0" borderId="0" xfId="0" applyNumberFormat="1" applyFont="1" applyFill="1" applyBorder="1" applyAlignment="1" applyProtection="1">
      <alignment horizontal="center" vertical="center" wrapText="1"/>
    </xf>
    <xf numFmtId="0" fontId="3" fillId="0" borderId="0" xfId="0" applyFont="1" applyBorder="1" applyAlignment="1">
      <alignment wrapText="1"/>
    </xf>
    <xf numFmtId="0" fontId="5" fillId="0" borderId="0" xfId="0" applyFont="1" applyFill="1" applyBorder="1" applyAlignment="1">
      <alignment horizontal="center" vertical="center" wrapText="1"/>
    </xf>
    <xf numFmtId="4" fontId="4" fillId="0" borderId="0" xfId="0" applyNumberFormat="1" applyFont="1" applyFill="1" applyBorder="1" applyAlignment="1" applyProtection="1">
      <alignment horizontal="center" vertical="center" wrapText="1"/>
    </xf>
    <xf numFmtId="9" fontId="7" fillId="0" borderId="1" xfId="2" applyFont="1" applyFill="1" applyBorder="1" applyAlignment="1">
      <alignment horizontal="center" vertical="center" wrapText="1"/>
    </xf>
    <xf numFmtId="0" fontId="7" fillId="0" borderId="0" xfId="0" applyFont="1"/>
    <xf numFmtId="0" fontId="3" fillId="0" borderId="0" xfId="0" applyFont="1" applyBorder="1"/>
    <xf numFmtId="0" fontId="7" fillId="0" borderId="1" xfId="0" applyFont="1" applyFill="1" applyBorder="1" applyAlignment="1">
      <alignment vertical="center" wrapText="1"/>
    </xf>
    <xf numFmtId="0" fontId="3" fillId="0" borderId="5" xfId="0" applyFont="1" applyBorder="1"/>
    <xf numFmtId="4" fontId="3" fillId="0" borderId="5" xfId="0" applyNumberFormat="1" applyFont="1" applyBorder="1"/>
    <xf numFmtId="0" fontId="5" fillId="0" borderId="0" xfId="0" applyFont="1" applyFill="1" applyBorder="1" applyAlignment="1">
      <alignment vertical="center" wrapText="1"/>
    </xf>
    <xf numFmtId="0" fontId="5" fillId="0" borderId="0" xfId="0" applyFont="1" applyFill="1" applyBorder="1" applyAlignment="1">
      <alignment horizontal="center" vertical="center"/>
    </xf>
    <xf numFmtId="165" fontId="6" fillId="0" borderId="1" xfId="0" applyNumberFormat="1" applyFont="1" applyFill="1" applyBorder="1" applyAlignment="1">
      <alignment vertical="center"/>
    </xf>
    <xf numFmtId="0" fontId="5" fillId="0" borderId="0" xfId="0" applyFont="1" applyFill="1" applyBorder="1" applyAlignment="1">
      <alignment vertical="center"/>
    </xf>
    <xf numFmtId="0" fontId="5" fillId="0" borderId="0" xfId="0" applyFont="1" applyFill="1" applyBorder="1" applyAlignment="1">
      <alignment horizontal="center" wrapText="1"/>
    </xf>
    <xf numFmtId="9" fontId="5" fillId="0" borderId="0" xfId="0" applyNumberFormat="1" applyFont="1" applyFill="1" applyBorder="1" applyAlignment="1">
      <alignment horizontal="center" vertical="center"/>
    </xf>
    <xf numFmtId="0" fontId="7" fillId="0" borderId="0" xfId="0" applyFont="1" applyFill="1" applyBorder="1" applyAlignment="1">
      <alignment vertical="center"/>
    </xf>
    <xf numFmtId="0" fontId="7" fillId="0" borderId="0" xfId="0" applyFont="1" applyFill="1" applyBorder="1" applyAlignment="1">
      <alignment vertical="center" wrapText="1"/>
    </xf>
    <xf numFmtId="0" fontId="7" fillId="0" borderId="0" xfId="0" applyFont="1" applyFill="1" applyBorder="1" applyAlignment="1">
      <alignment horizontal="center" vertical="center" wrapText="1"/>
    </xf>
    <xf numFmtId="0" fontId="7" fillId="0" borderId="1" xfId="0" applyFont="1" applyBorder="1" applyAlignment="1">
      <alignment vertical="center" wrapText="1"/>
    </xf>
    <xf numFmtId="0" fontId="7" fillId="0" borderId="0" xfId="0" applyFont="1" applyBorder="1" applyAlignment="1">
      <alignment wrapText="1"/>
    </xf>
    <xf numFmtId="0" fontId="8" fillId="0" borderId="0" xfId="0" applyFont="1" applyAlignment="1">
      <alignment wrapText="1"/>
    </xf>
    <xf numFmtId="4" fontId="9" fillId="0" borderId="0" xfId="0" applyNumberFormat="1" applyFont="1" applyFill="1" applyBorder="1" applyAlignment="1" applyProtection="1">
      <alignment horizontal="center" vertical="center" wrapText="1"/>
    </xf>
    <xf numFmtId="4" fontId="9" fillId="0" borderId="0" xfId="0" applyNumberFormat="1" applyFont="1"/>
    <xf numFmtId="4" fontId="4" fillId="0" borderId="0" xfId="0" applyNumberFormat="1" applyFont="1" applyFill="1" applyBorder="1" applyAlignment="1">
      <alignment horizontal="center" vertical="center"/>
    </xf>
    <xf numFmtId="4" fontId="7" fillId="0" borderId="0" xfId="1" applyNumberFormat="1" applyFont="1" applyFill="1" applyBorder="1" applyAlignment="1" applyProtection="1">
      <alignment horizontal="center" vertical="center"/>
    </xf>
    <xf numFmtId="4" fontId="7" fillId="0" borderId="0" xfId="0" applyNumberFormat="1" applyFont="1" applyFill="1" applyBorder="1" applyAlignment="1">
      <alignment horizontal="center" vertical="center"/>
    </xf>
    <xf numFmtId="4" fontId="4" fillId="0" borderId="0" xfId="1" applyNumberFormat="1" applyFont="1" applyFill="1" applyBorder="1" applyAlignment="1" applyProtection="1">
      <alignment horizontal="center" vertical="center"/>
    </xf>
    <xf numFmtId="4" fontId="4" fillId="0" borderId="0" xfId="1" applyNumberFormat="1" applyFont="1" applyFill="1" applyBorder="1" applyAlignment="1" applyProtection="1"/>
    <xf numFmtId="4" fontId="6" fillId="0" borderId="1" xfId="0" applyNumberFormat="1" applyFont="1" applyFill="1" applyBorder="1" applyAlignment="1">
      <alignment vertical="center"/>
    </xf>
    <xf numFmtId="4" fontId="4" fillId="0" borderId="1" xfId="1" applyNumberFormat="1" applyFont="1" applyFill="1" applyBorder="1" applyAlignment="1" applyProtection="1"/>
    <xf numFmtId="0" fontId="7" fillId="0" borderId="3" xfId="0" applyFont="1" applyFill="1" applyBorder="1" applyAlignment="1">
      <alignment horizontal="center" vertical="center" wrapText="1"/>
    </xf>
    <xf numFmtId="0" fontId="9" fillId="0" borderId="0" xfId="0" applyFont="1"/>
    <xf numFmtId="0" fontId="8" fillId="2" borderId="1" xfId="0" applyFont="1" applyFill="1" applyBorder="1" applyAlignment="1">
      <alignment horizontal="center" vertical="center"/>
    </xf>
    <xf numFmtId="0" fontId="8" fillId="0" borderId="0" xfId="0" applyFont="1" applyBorder="1"/>
    <xf numFmtId="0" fontId="8" fillId="0" borderId="0" xfId="0" applyFont="1" applyFill="1" applyBorder="1" applyAlignment="1">
      <alignment wrapText="1"/>
    </xf>
    <xf numFmtId="0" fontId="7" fillId="0" borderId="0" xfId="0" applyFont="1" applyFill="1" applyBorder="1" applyAlignment="1">
      <alignment vertical="top" wrapText="1"/>
    </xf>
    <xf numFmtId="0" fontId="12" fillId="0" borderId="0" xfId="0" applyFont="1" applyAlignment="1">
      <alignment wrapText="1"/>
    </xf>
    <xf numFmtId="4" fontId="8" fillId="2" borderId="1" xfId="0" applyNumberFormat="1" applyFont="1" applyFill="1" applyBorder="1" applyAlignment="1">
      <alignment horizontal="center" vertical="center" wrapText="1"/>
    </xf>
    <xf numFmtId="4" fontId="8" fillId="0" borderId="1" xfId="0" applyNumberFormat="1" applyFont="1" applyFill="1" applyBorder="1" applyAlignment="1" applyProtection="1">
      <alignment vertical="center" wrapText="1"/>
    </xf>
    <xf numFmtId="4" fontId="7" fillId="0" borderId="1" xfId="0" applyNumberFormat="1" applyFont="1" applyFill="1" applyBorder="1" applyAlignment="1">
      <alignment horizontal="right" vertical="center"/>
    </xf>
    <xf numFmtId="4" fontId="3" fillId="0" borderId="0" xfId="0" applyNumberFormat="1" applyFont="1" applyAlignment="1">
      <alignment horizontal="right" vertical="center"/>
    </xf>
    <xf numFmtId="4" fontId="5" fillId="0" borderId="0" xfId="0" applyNumberFormat="1" applyFont="1" applyFill="1" applyBorder="1" applyAlignment="1">
      <alignment horizontal="right" vertical="center"/>
    </xf>
    <xf numFmtId="4" fontId="4" fillId="0" borderId="1" xfId="0" applyNumberFormat="1" applyFont="1" applyFill="1" applyBorder="1" applyAlignment="1">
      <alignment horizontal="right" vertical="center"/>
    </xf>
    <xf numFmtId="4" fontId="4" fillId="0" borderId="1" xfId="1" applyNumberFormat="1" applyFont="1" applyFill="1" applyBorder="1" applyAlignment="1" applyProtection="1">
      <alignment horizontal="right" vertical="center"/>
    </xf>
    <xf numFmtId="4" fontId="3" fillId="0" borderId="5" xfId="0" applyNumberFormat="1" applyFont="1" applyBorder="1" applyAlignment="1">
      <alignment horizontal="right" vertical="center"/>
    </xf>
    <xf numFmtId="4" fontId="4" fillId="0" borderId="0" xfId="0" applyNumberFormat="1" applyFont="1" applyFill="1" applyBorder="1" applyAlignment="1">
      <alignment horizontal="right" vertical="center"/>
    </xf>
    <xf numFmtId="4" fontId="7" fillId="0" borderId="0" xfId="0" applyNumberFormat="1" applyFont="1" applyFill="1" applyBorder="1" applyAlignment="1">
      <alignment horizontal="right" vertical="center"/>
    </xf>
    <xf numFmtId="4" fontId="8" fillId="2" borderId="1" xfId="0" applyNumberFormat="1" applyFont="1" applyFill="1" applyBorder="1" applyAlignment="1">
      <alignment horizontal="right" vertical="center" wrapText="1"/>
    </xf>
    <xf numFmtId="4" fontId="4" fillId="0" borderId="0" xfId="1" applyNumberFormat="1" applyFont="1" applyFill="1" applyBorder="1" applyAlignment="1" applyProtection="1">
      <alignment horizontal="right" vertical="center"/>
    </xf>
    <xf numFmtId="0" fontId="8" fillId="2" borderId="2" xfId="0" applyFont="1" applyFill="1" applyBorder="1" applyAlignment="1">
      <alignment horizontal="center" vertical="center"/>
    </xf>
    <xf numFmtId="0" fontId="8" fillId="3" borderId="1" xfId="0" applyFont="1" applyFill="1" applyBorder="1" applyAlignment="1">
      <alignment vertical="center" wrapText="1"/>
    </xf>
    <xf numFmtId="4" fontId="7" fillId="0" borderId="1" xfId="0" applyNumberFormat="1" applyFont="1" applyFill="1" applyBorder="1" applyAlignment="1">
      <alignment horizontal="left" vertical="center" wrapText="1"/>
    </xf>
    <xf numFmtId="0" fontId="8" fillId="2" borderId="1" xfId="0" applyFont="1" applyFill="1" applyBorder="1" applyAlignment="1">
      <alignment vertical="center" wrapText="1"/>
    </xf>
    <xf numFmtId="164" fontId="8" fillId="2" borderId="1" xfId="0" applyNumberFormat="1" applyFont="1" applyFill="1" applyBorder="1" applyAlignment="1">
      <alignment horizontal="center" vertical="center"/>
    </xf>
    <xf numFmtId="4" fontId="8" fillId="2" borderId="1" xfId="1" applyNumberFormat="1" applyFont="1" applyFill="1" applyBorder="1" applyAlignment="1" applyProtection="1">
      <alignment horizontal="center" vertical="center" wrapText="1"/>
    </xf>
    <xf numFmtId="4" fontId="3" fillId="0" borderId="0" xfId="0" applyNumberFormat="1" applyFont="1" applyAlignment="1">
      <alignment horizontal="left" vertical="center" wrapText="1"/>
    </xf>
    <xf numFmtId="4" fontId="5" fillId="0" borderId="0" xfId="0" applyNumberFormat="1" applyFont="1" applyFill="1" applyBorder="1" applyAlignment="1">
      <alignment horizontal="left" vertical="center" wrapText="1"/>
    </xf>
    <xf numFmtId="4" fontId="8" fillId="2" borderId="1" xfId="0" applyNumberFormat="1" applyFont="1" applyFill="1" applyBorder="1" applyAlignment="1">
      <alignment horizontal="left" vertical="center" wrapText="1"/>
    </xf>
    <xf numFmtId="4" fontId="4" fillId="0" borderId="0" xfId="0" applyNumberFormat="1" applyFont="1" applyFill="1" applyBorder="1" applyAlignment="1">
      <alignment horizontal="left" vertical="center" wrapText="1"/>
    </xf>
    <xf numFmtId="4" fontId="4" fillId="0" borderId="0" xfId="1" applyNumberFormat="1" applyFont="1" applyFill="1" applyBorder="1" applyAlignment="1" applyProtection="1">
      <alignment horizontal="left" vertical="center" wrapText="1"/>
    </xf>
    <xf numFmtId="4" fontId="3" fillId="0" borderId="0" xfId="0" applyNumberFormat="1" applyFont="1" applyBorder="1" applyAlignment="1">
      <alignment horizontal="left" vertical="center" wrapText="1"/>
    </xf>
    <xf numFmtId="4" fontId="7" fillId="0" borderId="0" xfId="0" applyNumberFormat="1" applyFont="1" applyFill="1" applyBorder="1" applyAlignment="1">
      <alignment horizontal="left" vertical="center" wrapText="1"/>
    </xf>
    <xf numFmtId="0" fontId="7" fillId="0" borderId="0" xfId="0" applyFont="1" applyAlignment="1">
      <alignment horizontal="center" vertical="center"/>
    </xf>
    <xf numFmtId="166" fontId="7" fillId="0" borderId="0" xfId="1" applyNumberFormat="1" applyFont="1" applyFill="1" applyBorder="1" applyAlignment="1" applyProtection="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3" fontId="3" fillId="0" borderId="0" xfId="0" applyNumberFormat="1" applyFont="1"/>
    <xf numFmtId="3" fontId="5" fillId="0" borderId="0" xfId="0" applyNumberFormat="1" applyFont="1" applyFill="1" applyBorder="1" applyAlignment="1">
      <alignment horizontal="center"/>
    </xf>
    <xf numFmtId="3" fontId="8" fillId="2" borderId="1"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xf>
    <xf numFmtId="3" fontId="5" fillId="0" borderId="0" xfId="0" applyNumberFormat="1" applyFont="1" applyFill="1" applyBorder="1"/>
    <xf numFmtId="3" fontId="7" fillId="0" borderId="0" xfId="0" applyNumberFormat="1" applyFont="1" applyAlignment="1">
      <alignment vertical="center"/>
    </xf>
    <xf numFmtId="3" fontId="3" fillId="0" borderId="5" xfId="0" applyNumberFormat="1" applyFont="1" applyBorder="1"/>
    <xf numFmtId="3" fontId="7" fillId="0" borderId="0" xfId="1" applyNumberFormat="1" applyFont="1" applyFill="1" applyBorder="1" applyAlignment="1" applyProtection="1">
      <alignment vertical="center"/>
    </xf>
    <xf numFmtId="3" fontId="5" fillId="0" borderId="0" xfId="0" applyNumberFormat="1" applyFont="1" applyFill="1" applyBorder="1" applyAlignment="1">
      <alignment horizontal="center" vertical="center"/>
    </xf>
    <xf numFmtId="165" fontId="6" fillId="0" borderId="0" xfId="0" applyNumberFormat="1" applyFont="1" applyFill="1" applyBorder="1" applyAlignment="1">
      <alignment vertical="center"/>
    </xf>
    <xf numFmtId="4" fontId="6" fillId="0" borderId="0" xfId="0" applyNumberFormat="1" applyFont="1" applyFill="1" applyBorder="1" applyAlignment="1">
      <alignment vertical="center"/>
    </xf>
    <xf numFmtId="0" fontId="5" fillId="0" borderId="0" xfId="0" applyFont="1" applyFill="1" applyBorder="1" applyAlignment="1"/>
    <xf numFmtId="0" fontId="6" fillId="0" borderId="5" xfId="0" applyFont="1" applyBorder="1"/>
    <xf numFmtId="4" fontId="8" fillId="0" borderId="5" xfId="0" applyNumberFormat="1" applyFont="1" applyBorder="1"/>
    <xf numFmtId="0" fontId="6" fillId="0" borderId="0" xfId="0" applyFont="1" applyFill="1" applyBorder="1"/>
    <xf numFmtId="4" fontId="8" fillId="0" borderId="0" xfId="0" applyNumberFormat="1" applyFont="1" applyFill="1" applyBorder="1" applyAlignment="1">
      <alignment horizontal="center"/>
    </xf>
    <xf numFmtId="4" fontId="8" fillId="0" borderId="0" xfId="0" applyNumberFormat="1" applyFont="1" applyFill="1" applyBorder="1" applyAlignment="1" applyProtection="1">
      <alignment horizontal="center" vertical="center" wrapText="1"/>
    </xf>
    <xf numFmtId="4" fontId="8" fillId="0" borderId="0" xfId="0" applyNumberFormat="1" applyFont="1" applyFill="1" applyBorder="1" applyAlignment="1" applyProtection="1">
      <alignment vertical="center" wrapText="1"/>
    </xf>
    <xf numFmtId="0" fontId="10" fillId="0" borderId="0" xfId="0" applyFont="1"/>
    <xf numFmtId="4" fontId="10" fillId="0" borderId="0" xfId="0" applyNumberFormat="1" applyFont="1"/>
    <xf numFmtId="4" fontId="10" fillId="0" borderId="0" xfId="0" applyNumberFormat="1" applyFont="1" applyAlignment="1">
      <alignment horizontal="right" vertical="center"/>
    </xf>
    <xf numFmtId="4" fontId="10" fillId="0" borderId="0" xfId="0" applyNumberFormat="1" applyFont="1" applyAlignment="1">
      <alignment horizontal="left" vertical="center" wrapText="1"/>
    </xf>
    <xf numFmtId="0" fontId="14" fillId="0" borderId="0" xfId="0" applyFont="1" applyBorder="1"/>
    <xf numFmtId="4" fontId="17" fillId="0" borderId="0" xfId="0" applyNumberFormat="1" applyFont="1" applyFill="1" applyBorder="1" applyAlignment="1">
      <alignment horizontal="left" vertical="center" wrapText="1"/>
    </xf>
    <xf numFmtId="0" fontId="15" fillId="0" borderId="0" xfId="0" applyFont="1" applyBorder="1" applyAlignment="1">
      <alignment wrapText="1"/>
    </xf>
    <xf numFmtId="0" fontId="14" fillId="0" borderId="0" xfId="0" applyFont="1" applyBorder="1" applyAlignment="1">
      <alignment wrapText="1"/>
    </xf>
    <xf numFmtId="166" fontId="15" fillId="0" borderId="0" xfId="1" applyNumberFormat="1" applyFont="1" applyFill="1" applyBorder="1" applyAlignment="1" applyProtection="1">
      <alignment horizontal="center" vertical="center"/>
    </xf>
    <xf numFmtId="3" fontId="15" fillId="0" borderId="0" xfId="1" applyNumberFormat="1" applyFont="1" applyFill="1" applyBorder="1" applyAlignment="1" applyProtection="1">
      <alignment vertical="center"/>
    </xf>
    <xf numFmtId="0" fontId="7" fillId="0" borderId="3" xfId="0" applyFont="1" applyFill="1" applyBorder="1" applyAlignment="1">
      <alignment vertical="center" wrapText="1"/>
    </xf>
    <xf numFmtId="166" fontId="14" fillId="0" borderId="0" xfId="1" applyNumberFormat="1" applyFont="1" applyFill="1" applyBorder="1" applyAlignment="1" applyProtection="1">
      <alignment vertical="center"/>
    </xf>
    <xf numFmtId="4" fontId="14" fillId="0" borderId="0" xfId="1" applyNumberFormat="1" applyFont="1" applyFill="1" applyBorder="1" applyAlignment="1" applyProtection="1">
      <alignment vertical="center"/>
    </xf>
    <xf numFmtId="4" fontId="17" fillId="0" borderId="0" xfId="1" applyNumberFormat="1" applyFont="1" applyFill="1" applyBorder="1" applyAlignment="1" applyProtection="1">
      <alignment horizontal="center" vertical="center"/>
    </xf>
    <xf numFmtId="4" fontId="17" fillId="0" borderId="0" xfId="0" applyNumberFormat="1" applyFont="1" applyFill="1" applyBorder="1" applyAlignment="1">
      <alignment horizontal="center" vertical="center"/>
    </xf>
    <xf numFmtId="4" fontId="17" fillId="0" borderId="0" xfId="0" applyNumberFormat="1" applyFont="1" applyFill="1" applyBorder="1" applyAlignment="1">
      <alignment horizontal="right" vertical="center"/>
    </xf>
    <xf numFmtId="0" fontId="7" fillId="0" borderId="1" xfId="0" applyFont="1" applyFill="1" applyBorder="1" applyAlignment="1">
      <alignment horizontal="center" vertical="center"/>
    </xf>
    <xf numFmtId="9" fontId="7" fillId="0" borderId="1" xfId="0" applyNumberFormat="1" applyFont="1" applyFill="1" applyBorder="1" applyAlignment="1">
      <alignment horizontal="center" vertical="center"/>
    </xf>
    <xf numFmtId="4" fontId="8" fillId="0" borderId="1" xfId="0" applyNumberFormat="1" applyFont="1" applyFill="1" applyBorder="1" applyAlignment="1" applyProtection="1">
      <alignment horizontal="center" vertical="center" wrapText="1"/>
    </xf>
    <xf numFmtId="4" fontId="4" fillId="0" borderId="1" xfId="1" applyNumberFormat="1" applyFont="1" applyFill="1" applyBorder="1" applyAlignment="1" applyProtection="1">
      <alignment horizontal="center" vertical="center"/>
    </xf>
    <xf numFmtId="4" fontId="4" fillId="0" borderId="1" xfId="0" applyNumberFormat="1" applyFont="1" applyFill="1" applyBorder="1" applyAlignment="1">
      <alignment horizontal="center" vertical="center"/>
    </xf>
    <xf numFmtId="3" fontId="3" fillId="0" borderId="1" xfId="0" applyNumberFormat="1" applyFont="1" applyFill="1" applyBorder="1" applyAlignment="1" applyProtection="1">
      <alignment vertical="center" wrapText="1"/>
    </xf>
    <xf numFmtId="4" fontId="8" fillId="0" borderId="1" xfId="0" applyNumberFormat="1" applyFont="1" applyFill="1" applyBorder="1" applyAlignment="1" applyProtection="1">
      <alignment horizontal="right" vertical="center" wrapText="1"/>
    </xf>
    <xf numFmtId="3" fontId="5" fillId="0" borderId="0" xfId="0" applyNumberFormat="1" applyFont="1" applyFill="1" applyBorder="1" applyAlignment="1">
      <alignment horizontal="center" vertical="center" wrapText="1"/>
    </xf>
    <xf numFmtId="0" fontId="5" fillId="0" borderId="0" xfId="0" applyFont="1" applyFill="1" applyBorder="1" applyAlignment="1">
      <alignment wrapText="1"/>
    </xf>
    <xf numFmtId="0" fontId="5" fillId="0" borderId="2" xfId="0" applyFont="1" applyFill="1" applyBorder="1" applyAlignment="1">
      <alignment horizontal="center" vertical="center"/>
    </xf>
    <xf numFmtId="0" fontId="7" fillId="0" borderId="1" xfId="3" applyFont="1" applyFill="1" applyBorder="1" applyAlignment="1">
      <alignment horizontal="left" vertical="center" wrapText="1"/>
    </xf>
    <xf numFmtId="0" fontId="7" fillId="0" borderId="1" xfId="0" applyFont="1" applyFill="1" applyBorder="1" applyAlignment="1">
      <alignment horizontal="center" vertical="center" wrapText="1"/>
    </xf>
    <xf numFmtId="4" fontId="8" fillId="0" borderId="4" xfId="0" applyNumberFormat="1" applyFont="1" applyFill="1" applyBorder="1" applyAlignment="1" applyProtection="1">
      <alignment horizontal="center" vertical="center" wrapText="1"/>
    </xf>
    <xf numFmtId="4" fontId="4" fillId="0" borderId="4" xfId="1" applyNumberFormat="1" applyFont="1" applyFill="1" applyBorder="1" applyAlignment="1" applyProtection="1">
      <alignment horizontal="center" vertical="center"/>
    </xf>
    <xf numFmtId="4" fontId="4" fillId="0" borderId="4" xfId="0" applyNumberFormat="1" applyFont="1" applyFill="1" applyBorder="1" applyAlignment="1">
      <alignment horizontal="center" vertical="center"/>
    </xf>
    <xf numFmtId="4" fontId="4" fillId="0" borderId="4" xfId="0" applyNumberFormat="1" applyFont="1" applyFill="1" applyBorder="1" applyAlignment="1">
      <alignment horizontal="right" vertical="center"/>
    </xf>
    <xf numFmtId="4" fontId="7" fillId="0" borderId="3" xfId="0" applyNumberFormat="1" applyFont="1" applyFill="1" applyBorder="1" applyAlignment="1">
      <alignment horizontal="left" vertical="center" wrapText="1"/>
    </xf>
    <xf numFmtId="0" fontId="7" fillId="0" borderId="1" xfId="3" applyFont="1" applyFill="1" applyBorder="1" applyAlignment="1">
      <alignment vertical="center" wrapText="1"/>
    </xf>
    <xf numFmtId="0" fontId="3" fillId="0" borderId="1" xfId="0" applyFont="1" applyBorder="1" applyAlignment="1">
      <alignment vertical="center"/>
    </xf>
    <xf numFmtId="166" fontId="7" fillId="0" borderId="1" xfId="1" applyNumberFormat="1" applyFont="1" applyFill="1" applyBorder="1" applyAlignment="1" applyProtection="1">
      <alignment horizontal="center" vertical="center"/>
    </xf>
    <xf numFmtId="3" fontId="7" fillId="0" borderId="1" xfId="1" applyNumberFormat="1" applyFont="1" applyFill="1" applyBorder="1" applyAlignment="1" applyProtection="1">
      <alignment vertical="center"/>
    </xf>
    <xf numFmtId="4" fontId="8" fillId="0" borderId="1" xfId="1" applyNumberFormat="1" applyFont="1" applyFill="1" applyBorder="1" applyAlignment="1" applyProtection="1">
      <alignment vertical="center"/>
    </xf>
    <xf numFmtId="4" fontId="8" fillId="0" borderId="4" xfId="1" applyNumberFormat="1" applyFont="1" applyFill="1" applyBorder="1" applyAlignment="1" applyProtection="1">
      <alignment vertical="center"/>
    </xf>
    <xf numFmtId="166" fontId="3" fillId="0" borderId="1" xfId="1" applyNumberFormat="1" applyFont="1" applyFill="1" applyBorder="1" applyAlignment="1" applyProtection="1">
      <alignment vertical="center"/>
    </xf>
    <xf numFmtId="4" fontId="3" fillId="0" borderId="1" xfId="1" applyNumberFormat="1" applyFont="1" applyFill="1" applyBorder="1" applyAlignment="1" applyProtection="1">
      <alignment vertical="center"/>
    </xf>
    <xf numFmtId="0" fontId="8" fillId="0" borderId="0" xfId="0" applyFont="1" applyFill="1" applyBorder="1" applyAlignment="1">
      <alignment vertical="top" wrapText="1"/>
    </xf>
    <xf numFmtId="0" fontId="6" fillId="0" borderId="0" xfId="0" applyFont="1" applyFill="1" applyBorder="1" applyAlignment="1">
      <alignment horizontal="center" wrapText="1"/>
    </xf>
    <xf numFmtId="4" fontId="17" fillId="0" borderId="0" xfId="1" applyNumberFormat="1" applyFont="1" applyFill="1" applyBorder="1" applyAlignment="1" applyProtection="1">
      <alignment vertical="center"/>
    </xf>
    <xf numFmtId="0" fontId="17" fillId="0" borderId="0" xfId="0" applyFont="1" applyBorder="1"/>
    <xf numFmtId="166" fontId="7" fillId="0" borderId="1" xfId="1" applyNumberFormat="1" applyFont="1" applyFill="1" applyBorder="1" applyAlignment="1" applyProtection="1">
      <alignment horizontal="center" vertical="center" wrapText="1"/>
    </xf>
    <xf numFmtId="0" fontId="19" fillId="0" borderId="0" xfId="0" applyFont="1" applyFill="1" applyBorder="1"/>
    <xf numFmtId="4" fontId="9" fillId="0" borderId="0" xfId="0" applyNumberFormat="1" applyFont="1" applyFill="1" applyBorder="1" applyAlignment="1">
      <alignment horizontal="center"/>
    </xf>
    <xf numFmtId="0" fontId="7" fillId="0" borderId="2" xfId="0" applyFont="1" applyFill="1" applyBorder="1" applyAlignment="1">
      <alignment vertical="center"/>
    </xf>
    <xf numFmtId="0" fontId="20" fillId="0" borderId="1" xfId="3" applyFont="1" applyFill="1" applyBorder="1" applyAlignment="1">
      <alignment vertical="center" wrapText="1"/>
    </xf>
    <xf numFmtId="3" fontId="7" fillId="0" borderId="1" xfId="0" applyNumberFormat="1" applyFont="1" applyFill="1" applyBorder="1" applyAlignment="1">
      <alignment horizontal="right" vertical="center"/>
    </xf>
    <xf numFmtId="4" fontId="9" fillId="0" borderId="1" xfId="0" applyNumberFormat="1" applyFont="1" applyBorder="1" applyAlignment="1">
      <alignment vertical="center"/>
    </xf>
    <xf numFmtId="0" fontId="21" fillId="0" borderId="1" xfId="0" applyFont="1" applyFill="1" applyBorder="1" applyAlignment="1">
      <alignment vertical="center" wrapText="1"/>
    </xf>
    <xf numFmtId="4" fontId="8" fillId="0" borderId="1" xfId="0" applyNumberFormat="1" applyFont="1" applyBorder="1" applyAlignment="1">
      <alignment vertical="center"/>
    </xf>
    <xf numFmtId="3" fontId="7" fillId="0" borderId="1" xfId="0" applyNumberFormat="1" applyFont="1" applyFill="1" applyBorder="1" applyAlignment="1" applyProtection="1">
      <alignment vertical="center" wrapText="1"/>
    </xf>
    <xf numFmtId="0" fontId="7" fillId="0" borderId="0" xfId="0" applyFont="1" applyAlignment="1">
      <alignment vertical="center"/>
    </xf>
    <xf numFmtId="4" fontId="4" fillId="0" borderId="1" xfId="0" applyNumberFormat="1" applyFont="1" applyFill="1" applyBorder="1" applyAlignment="1">
      <alignment horizontal="left" vertical="center" wrapText="1"/>
    </xf>
    <xf numFmtId="4" fontId="8" fillId="0" borderId="0" xfId="1" applyNumberFormat="1" applyFont="1" applyFill="1" applyBorder="1" applyAlignment="1" applyProtection="1">
      <alignment vertical="center"/>
    </xf>
    <xf numFmtId="166" fontId="3" fillId="0" borderId="0" xfId="1" applyNumberFormat="1" applyFont="1" applyFill="1" applyBorder="1" applyAlignment="1" applyProtection="1">
      <alignment vertical="center"/>
    </xf>
    <xf numFmtId="4" fontId="3" fillId="0" borderId="0" xfId="1" applyNumberFormat="1" applyFont="1" applyFill="1" applyBorder="1" applyAlignment="1" applyProtection="1">
      <alignment vertical="center"/>
    </xf>
  </cellXfs>
  <cellStyles count="13">
    <cellStyle name="Dziesiętny" xfId="1" builtinId="3"/>
    <cellStyle name="Excel Built-in Comma" xfId="11"/>
    <cellStyle name="Excel Built-in Normal" xfId="10"/>
    <cellStyle name="Excel Built-in Percent" xfId="12"/>
    <cellStyle name="Normalny" xfId="0" builtinId="0"/>
    <cellStyle name="Normalny 10" xfId="7"/>
    <cellStyle name="Normalny 2" xfId="5"/>
    <cellStyle name="Normalny 3" xfId="6"/>
    <cellStyle name="Normalny 3 2" xfId="9"/>
    <cellStyle name="Normalny 4" xfId="8"/>
    <cellStyle name="Normalny 8" xfId="4"/>
    <cellStyle name="Normalny_pakiet cewniki" xfId="3"/>
    <cellStyle name="Procentowy"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0"/>
  <sheetViews>
    <sheetView tabSelected="1" topLeftCell="A53" zoomScale="85" zoomScaleNormal="85" zoomScaleSheetLayoutView="55" workbookViewId="0">
      <selection activeCell="L60" sqref="L60"/>
    </sheetView>
  </sheetViews>
  <sheetFormatPr defaultRowHeight="12.75" x14ac:dyDescent="0.2"/>
  <cols>
    <col min="1" max="1" width="2.85546875" style="1" customWidth="1"/>
    <col min="2" max="2" width="69" style="22" customWidth="1"/>
    <col min="3" max="3" width="24.5703125" style="1" customWidth="1"/>
    <col min="4" max="4" width="15.5703125" style="1" customWidth="1"/>
    <col min="5" max="5" width="8" style="82" customWidth="1"/>
    <col min="6" max="6" width="6.7109375" style="84" customWidth="1"/>
    <col min="7" max="7" width="12.42578125" style="40" customWidth="1"/>
    <col min="8" max="8" width="11.28515625" style="1" customWidth="1"/>
    <col min="9" max="9" width="11.28515625" style="2" customWidth="1"/>
    <col min="10" max="10" width="11.140625" style="2" customWidth="1"/>
    <col min="11" max="11" width="10.42578125" style="2" customWidth="1"/>
    <col min="12" max="12" width="12.7109375" style="58" customWidth="1"/>
    <col min="13" max="13" width="28.85546875" style="73" customWidth="1"/>
    <col min="14" max="14" width="9.42578125" style="3" bestFit="1" customWidth="1"/>
    <col min="15" max="16384" width="9.140625" style="1"/>
  </cols>
  <sheetData>
    <row r="1" spans="1:14" x14ac:dyDescent="0.2">
      <c r="A1" s="1" t="s">
        <v>73</v>
      </c>
    </row>
    <row r="3" spans="1:14" x14ac:dyDescent="0.2">
      <c r="A3" s="4"/>
      <c r="B3" s="146" t="s">
        <v>37</v>
      </c>
    </row>
    <row r="4" spans="1:14" x14ac:dyDescent="0.2">
      <c r="A4" s="4"/>
      <c r="B4" s="4"/>
    </row>
    <row r="5" spans="1:14" x14ac:dyDescent="0.2">
      <c r="A5" s="4"/>
      <c r="B5" s="4" t="s">
        <v>38</v>
      </c>
    </row>
    <row r="6" spans="1:14" x14ac:dyDescent="0.2">
      <c r="A6" s="4"/>
      <c r="B6" s="51"/>
    </row>
    <row r="7" spans="1:14" x14ac:dyDescent="0.2">
      <c r="A7" s="5"/>
      <c r="B7" s="52" t="s">
        <v>30</v>
      </c>
      <c r="C7" s="98"/>
      <c r="D7" s="98"/>
      <c r="E7" s="19"/>
      <c r="F7" s="125"/>
      <c r="G7" s="99"/>
      <c r="H7" s="6"/>
      <c r="I7" s="6"/>
      <c r="J7" s="7"/>
      <c r="K7" s="8"/>
      <c r="L7" s="59"/>
      <c r="M7" s="74"/>
      <c r="N7" s="126"/>
    </row>
    <row r="8" spans="1:14" ht="36" x14ac:dyDescent="0.2">
      <c r="A8" s="50" t="s">
        <v>0</v>
      </c>
      <c r="B8" s="67" t="s">
        <v>18</v>
      </c>
      <c r="C8" s="70" t="s">
        <v>1</v>
      </c>
      <c r="D8" s="70" t="s">
        <v>26</v>
      </c>
      <c r="E8" s="50" t="s">
        <v>2</v>
      </c>
      <c r="F8" s="86" t="s">
        <v>3</v>
      </c>
      <c r="G8" s="55" t="s">
        <v>20</v>
      </c>
      <c r="H8" s="71" t="s">
        <v>4</v>
      </c>
      <c r="I8" s="55" t="s">
        <v>19</v>
      </c>
      <c r="J8" s="72" t="s">
        <v>5</v>
      </c>
      <c r="K8" s="55" t="s">
        <v>6</v>
      </c>
      <c r="L8" s="65" t="s">
        <v>7</v>
      </c>
      <c r="M8" s="75" t="s">
        <v>16</v>
      </c>
      <c r="N8" s="68" t="s">
        <v>8</v>
      </c>
    </row>
    <row r="9" spans="1:14" ht="72" x14ac:dyDescent="0.2">
      <c r="A9" s="127">
        <v>1</v>
      </c>
      <c r="B9" s="128" t="s">
        <v>74</v>
      </c>
      <c r="C9" s="123"/>
      <c r="D9" s="123"/>
      <c r="E9" s="129" t="s">
        <v>9</v>
      </c>
      <c r="F9" s="87">
        <v>500</v>
      </c>
      <c r="G9" s="124"/>
      <c r="H9" s="119"/>
      <c r="I9" s="14">
        <f t="shared" ref="I9" si="0">G9*H9+G9</f>
        <v>0</v>
      </c>
      <c r="J9" s="13">
        <f t="shared" ref="J9" si="1">F9*G9</f>
        <v>0</v>
      </c>
      <c r="K9" s="14">
        <f t="shared" ref="K9" si="2">L9-J9</f>
        <v>0</v>
      </c>
      <c r="L9" s="57">
        <f t="shared" ref="L9" si="3">F9*I9</f>
        <v>0</v>
      </c>
      <c r="M9" s="69" t="s">
        <v>28</v>
      </c>
      <c r="N9" s="129" t="s">
        <v>27</v>
      </c>
    </row>
    <row r="10" spans="1:14" x14ac:dyDescent="0.2">
      <c r="E10" s="80"/>
      <c r="F10" s="89"/>
      <c r="G10" s="130" t="s">
        <v>10</v>
      </c>
      <c r="H10" s="20"/>
      <c r="I10" s="20"/>
      <c r="J10" s="131">
        <f>SUM(J9:J9)</f>
        <v>0</v>
      </c>
      <c r="K10" s="132">
        <f>SUM(K9:K9)</f>
        <v>0</v>
      </c>
      <c r="L10" s="133">
        <f>SUM(L9:L9)</f>
        <v>0</v>
      </c>
      <c r="M10" s="76"/>
      <c r="N10" s="18"/>
    </row>
    <row r="11" spans="1:14" x14ac:dyDescent="0.2">
      <c r="E11" s="80"/>
      <c r="F11" s="89"/>
      <c r="G11" s="100"/>
      <c r="H11" s="20"/>
      <c r="I11" s="20"/>
      <c r="J11" s="44"/>
      <c r="K11" s="41"/>
      <c r="L11" s="63"/>
      <c r="M11" s="76"/>
      <c r="N11" s="18"/>
    </row>
    <row r="12" spans="1:14" s="10" customFormat="1" ht="12" x14ac:dyDescent="0.2">
      <c r="A12" s="5"/>
      <c r="B12" s="143" t="s">
        <v>40</v>
      </c>
      <c r="C12" s="144"/>
      <c r="D12" s="144"/>
      <c r="E12" s="19"/>
      <c r="F12" s="85"/>
      <c r="G12" s="99"/>
      <c r="H12" s="6"/>
      <c r="I12" s="6"/>
      <c r="J12" s="7"/>
      <c r="K12" s="8"/>
      <c r="L12" s="59"/>
      <c r="M12" s="74"/>
      <c r="N12" s="9"/>
    </row>
    <row r="13" spans="1:14" s="10" customFormat="1" ht="36" x14ac:dyDescent="0.2">
      <c r="A13" s="50" t="s">
        <v>0</v>
      </c>
      <c r="B13" s="67" t="s">
        <v>18</v>
      </c>
      <c r="C13" s="70" t="s">
        <v>1</v>
      </c>
      <c r="D13" s="70"/>
      <c r="E13" s="50" t="s">
        <v>2</v>
      </c>
      <c r="F13" s="86" t="s">
        <v>3</v>
      </c>
      <c r="G13" s="55" t="s">
        <v>20</v>
      </c>
      <c r="H13" s="71" t="s">
        <v>4</v>
      </c>
      <c r="I13" s="55" t="s">
        <v>19</v>
      </c>
      <c r="J13" s="72" t="s">
        <v>5</v>
      </c>
      <c r="K13" s="55" t="s">
        <v>6</v>
      </c>
      <c r="L13" s="65" t="s">
        <v>7</v>
      </c>
      <c r="M13" s="75" t="s">
        <v>16</v>
      </c>
      <c r="N13" s="68" t="s">
        <v>8</v>
      </c>
    </row>
    <row r="14" spans="1:14" s="10" customFormat="1" ht="230.25" customHeight="1" x14ac:dyDescent="0.2">
      <c r="A14" s="118">
        <v>1</v>
      </c>
      <c r="B14" s="135" t="s">
        <v>53</v>
      </c>
      <c r="C14" s="135"/>
      <c r="D14" s="135"/>
      <c r="E14" s="118" t="s">
        <v>11</v>
      </c>
      <c r="F14" s="87">
        <v>15</v>
      </c>
      <c r="G14" s="56"/>
      <c r="H14" s="21"/>
      <c r="I14" s="14">
        <f t="shared" ref="I14" si="4">G14*H14+G14</f>
        <v>0</v>
      </c>
      <c r="J14" s="13">
        <f t="shared" ref="J14" si="5">F14*G14</f>
        <v>0</v>
      </c>
      <c r="K14" s="14">
        <f t="shared" ref="K14" si="6">L14-J14</f>
        <v>0</v>
      </c>
      <c r="L14" s="57">
        <f t="shared" ref="L14" si="7">F14*I14</f>
        <v>0</v>
      </c>
      <c r="M14" s="134" t="s">
        <v>29</v>
      </c>
      <c r="N14" s="48" t="s">
        <v>22</v>
      </c>
    </row>
    <row r="15" spans="1:14" s="10" customFormat="1" x14ac:dyDescent="0.2">
      <c r="A15" s="5"/>
      <c r="B15" s="53"/>
      <c r="C15" s="31"/>
      <c r="D15" s="31"/>
      <c r="E15" s="28"/>
      <c r="F15" s="85"/>
      <c r="G15" s="120" t="s">
        <v>10</v>
      </c>
      <c r="H15" s="17"/>
      <c r="I15" s="17"/>
      <c r="J15" s="15">
        <f>SUM(J14)</f>
        <v>0</v>
      </c>
      <c r="K15" s="16">
        <f>SUM(K14)</f>
        <v>0</v>
      </c>
      <c r="L15" s="60">
        <f>SUM(L14)</f>
        <v>0</v>
      </c>
      <c r="M15" s="76"/>
      <c r="N15" s="9"/>
    </row>
    <row r="16" spans="1:14" s="10" customFormat="1" ht="12" x14ac:dyDescent="0.2">
      <c r="A16" s="30"/>
      <c r="B16" s="9"/>
      <c r="C16" s="95"/>
      <c r="D16" s="95"/>
      <c r="E16" s="28"/>
      <c r="F16" s="92"/>
      <c r="G16" s="39"/>
      <c r="H16" s="32"/>
      <c r="I16" s="43"/>
      <c r="J16" s="42"/>
      <c r="K16" s="43"/>
      <c r="L16" s="64"/>
      <c r="M16" s="79"/>
      <c r="N16" s="35"/>
    </row>
    <row r="17" spans="1:14" s="10" customFormat="1" x14ac:dyDescent="0.2">
      <c r="A17" s="23"/>
      <c r="B17" s="52" t="s">
        <v>21</v>
      </c>
      <c r="C17" s="96"/>
      <c r="D17" s="96"/>
      <c r="E17" s="83"/>
      <c r="F17" s="90"/>
      <c r="G17" s="97"/>
      <c r="H17" s="25"/>
      <c r="I17" s="26"/>
      <c r="J17" s="26"/>
      <c r="K17" s="26"/>
      <c r="L17" s="62"/>
      <c r="M17" s="78"/>
      <c r="N17" s="3"/>
    </row>
    <row r="18" spans="1:14" s="10" customFormat="1" ht="36" x14ac:dyDescent="0.2">
      <c r="A18" s="50" t="s">
        <v>0</v>
      </c>
      <c r="B18" s="67" t="s">
        <v>18</v>
      </c>
      <c r="C18" s="70" t="s">
        <v>1</v>
      </c>
      <c r="D18" s="70" t="s">
        <v>26</v>
      </c>
      <c r="E18" s="50" t="s">
        <v>2</v>
      </c>
      <c r="F18" s="86" t="s">
        <v>3</v>
      </c>
      <c r="G18" s="55" t="s">
        <v>20</v>
      </c>
      <c r="H18" s="71" t="s">
        <v>4</v>
      </c>
      <c r="I18" s="55" t="s">
        <v>19</v>
      </c>
      <c r="J18" s="72" t="s">
        <v>5</v>
      </c>
      <c r="K18" s="55" t="s">
        <v>6</v>
      </c>
      <c r="L18" s="65" t="s">
        <v>7</v>
      </c>
      <c r="M18" s="75" t="s">
        <v>16</v>
      </c>
      <c r="N18" s="68" t="s">
        <v>8</v>
      </c>
    </row>
    <row r="19" spans="1:14" s="10" customFormat="1" ht="60" x14ac:dyDescent="0.2">
      <c r="A19" s="11">
        <v>1</v>
      </c>
      <c r="B19" s="36" t="s">
        <v>34</v>
      </c>
      <c r="C19" s="24"/>
      <c r="D19" s="112"/>
      <c r="E19" s="12" t="s">
        <v>11</v>
      </c>
      <c r="F19" s="87">
        <v>30</v>
      </c>
      <c r="G19" s="56"/>
      <c r="H19" s="21"/>
      <c r="I19" s="14">
        <f t="shared" ref="I19:I20" si="8">G19*H19+G19</f>
        <v>0</v>
      </c>
      <c r="J19" s="13">
        <f t="shared" ref="J19:J20" si="9">F19*G19</f>
        <v>0</v>
      </c>
      <c r="K19" s="14">
        <f t="shared" ref="K19:K20" si="10">L19-J19</f>
        <v>0</v>
      </c>
      <c r="L19" s="57">
        <f t="shared" ref="L19:L20" si="11">F19*I19</f>
        <v>0</v>
      </c>
      <c r="M19" s="69" t="s">
        <v>32</v>
      </c>
      <c r="N19" s="48" t="s">
        <v>22</v>
      </c>
    </row>
    <row r="20" spans="1:14" s="10" customFormat="1" ht="24" x14ac:dyDescent="0.2">
      <c r="A20" s="11">
        <v>2</v>
      </c>
      <c r="B20" s="36" t="s">
        <v>23</v>
      </c>
      <c r="C20" s="24"/>
      <c r="D20" s="112"/>
      <c r="E20" s="12" t="s">
        <v>11</v>
      </c>
      <c r="F20" s="87">
        <v>20</v>
      </c>
      <c r="G20" s="56"/>
      <c r="H20" s="21"/>
      <c r="I20" s="14">
        <f t="shared" si="8"/>
        <v>0</v>
      </c>
      <c r="J20" s="13">
        <f t="shared" si="9"/>
        <v>0</v>
      </c>
      <c r="K20" s="14">
        <f t="shared" si="10"/>
        <v>0</v>
      </c>
      <c r="L20" s="57">
        <f t="shared" si="11"/>
        <v>0</v>
      </c>
      <c r="M20" s="69"/>
      <c r="N20" s="48" t="s">
        <v>22</v>
      </c>
    </row>
    <row r="21" spans="1:14" s="10" customFormat="1" x14ac:dyDescent="0.2">
      <c r="A21" s="30"/>
      <c r="B21" s="34"/>
      <c r="C21" s="27"/>
      <c r="D21" s="27"/>
      <c r="E21" s="28"/>
      <c r="F21" s="92"/>
      <c r="G21" s="56" t="s">
        <v>13</v>
      </c>
      <c r="H21" s="29"/>
      <c r="I21" s="46"/>
      <c r="J21" s="47">
        <f>SUM(J19:J20)</f>
        <v>0</v>
      </c>
      <c r="K21" s="47">
        <f>SUM(K19:K20)</f>
        <v>0</v>
      </c>
      <c r="L21" s="61">
        <f>SUM(L19:L20)</f>
        <v>0</v>
      </c>
      <c r="M21" s="77"/>
      <c r="N21" s="9"/>
    </row>
    <row r="22" spans="1:14" s="10" customFormat="1" x14ac:dyDescent="0.2">
      <c r="A22" s="30"/>
      <c r="B22" s="34"/>
      <c r="C22" s="27"/>
      <c r="D22" s="27"/>
      <c r="E22" s="28"/>
      <c r="F22" s="92"/>
      <c r="G22" s="101"/>
      <c r="H22" s="93"/>
      <c r="I22" s="94"/>
      <c r="J22" s="45"/>
      <c r="K22" s="45"/>
      <c r="L22" s="66"/>
      <c r="M22" s="77"/>
      <c r="N22" s="9"/>
    </row>
    <row r="23" spans="1:14" s="10" customFormat="1" ht="12" x14ac:dyDescent="0.2">
      <c r="A23" s="5"/>
      <c r="B23" s="52" t="s">
        <v>72</v>
      </c>
      <c r="C23" s="148"/>
      <c r="D23" s="148"/>
      <c r="E23" s="28"/>
      <c r="F23" s="88"/>
      <c r="G23" s="149"/>
      <c r="H23" s="6"/>
      <c r="I23" s="6"/>
      <c r="J23" s="7"/>
      <c r="K23" s="8"/>
      <c r="L23" s="59"/>
      <c r="M23" s="74"/>
      <c r="N23" s="9"/>
    </row>
    <row r="24" spans="1:14" s="10" customFormat="1" ht="36" x14ac:dyDescent="0.2">
      <c r="A24" s="50" t="s">
        <v>0</v>
      </c>
      <c r="B24" s="67" t="s">
        <v>18</v>
      </c>
      <c r="C24" s="70" t="s">
        <v>1</v>
      </c>
      <c r="D24" s="70" t="s">
        <v>26</v>
      </c>
      <c r="E24" s="50" t="s">
        <v>2</v>
      </c>
      <c r="F24" s="86" t="s">
        <v>3</v>
      </c>
      <c r="G24" s="55" t="s">
        <v>20</v>
      </c>
      <c r="H24" s="71" t="s">
        <v>4</v>
      </c>
      <c r="I24" s="55" t="s">
        <v>19</v>
      </c>
      <c r="J24" s="72" t="s">
        <v>5</v>
      </c>
      <c r="K24" s="55" t="s">
        <v>6</v>
      </c>
      <c r="L24" s="65" t="s">
        <v>7</v>
      </c>
      <c r="M24" s="75" t="s">
        <v>16</v>
      </c>
      <c r="N24" s="68" t="s">
        <v>8</v>
      </c>
    </row>
    <row r="25" spans="1:14" s="10" customFormat="1" ht="360" x14ac:dyDescent="0.2">
      <c r="A25" s="150">
        <v>1</v>
      </c>
      <c r="B25" s="36" t="s">
        <v>54</v>
      </c>
      <c r="C25" s="151"/>
      <c r="D25" s="151"/>
      <c r="E25" s="118" t="s">
        <v>11</v>
      </c>
      <c r="F25" s="152">
        <v>40</v>
      </c>
      <c r="G25" s="153"/>
      <c r="H25" s="119"/>
      <c r="I25" s="14">
        <f t="shared" ref="I25:I38" si="12">G25*H25+G25</f>
        <v>0</v>
      </c>
      <c r="J25" s="13">
        <f t="shared" ref="J25:J38" si="13">F25*G25</f>
        <v>0</v>
      </c>
      <c r="K25" s="14">
        <f t="shared" ref="K25:K38" si="14">L25-J25</f>
        <v>0</v>
      </c>
      <c r="L25" s="57">
        <f t="shared" ref="L25:L38" si="15">F25*I25</f>
        <v>0</v>
      </c>
      <c r="M25" s="69" t="s">
        <v>55</v>
      </c>
      <c r="N25" s="154" t="s">
        <v>27</v>
      </c>
    </row>
    <row r="26" spans="1:14" s="10" customFormat="1" ht="409.5" x14ac:dyDescent="0.2">
      <c r="A26" s="150">
        <v>2</v>
      </c>
      <c r="B26" s="36" t="s">
        <v>56</v>
      </c>
      <c r="C26" s="151"/>
      <c r="D26" s="151"/>
      <c r="E26" s="118" t="s">
        <v>11</v>
      </c>
      <c r="F26" s="152">
        <v>450</v>
      </c>
      <c r="G26" s="153"/>
      <c r="H26" s="119"/>
      <c r="I26" s="14">
        <f t="shared" si="12"/>
        <v>0</v>
      </c>
      <c r="J26" s="13">
        <f t="shared" si="13"/>
        <v>0</v>
      </c>
      <c r="K26" s="14">
        <f t="shared" si="14"/>
        <v>0</v>
      </c>
      <c r="L26" s="57">
        <f t="shared" si="15"/>
        <v>0</v>
      </c>
      <c r="M26" s="69" t="s">
        <v>57</v>
      </c>
      <c r="N26" s="154" t="s">
        <v>27</v>
      </c>
    </row>
    <row r="27" spans="1:14" s="10" customFormat="1" ht="216" x14ac:dyDescent="0.2">
      <c r="A27" s="150">
        <v>3</v>
      </c>
      <c r="B27" s="36" t="s">
        <v>58</v>
      </c>
      <c r="C27" s="151"/>
      <c r="D27" s="151"/>
      <c r="E27" s="118" t="s">
        <v>11</v>
      </c>
      <c r="F27" s="152">
        <v>100</v>
      </c>
      <c r="G27" s="155"/>
      <c r="H27" s="119"/>
      <c r="I27" s="14">
        <f t="shared" si="12"/>
        <v>0</v>
      </c>
      <c r="J27" s="13">
        <f t="shared" si="13"/>
        <v>0</v>
      </c>
      <c r="K27" s="14">
        <f t="shared" si="14"/>
        <v>0</v>
      </c>
      <c r="L27" s="57">
        <f t="shared" si="15"/>
        <v>0</v>
      </c>
      <c r="M27" s="69" t="s">
        <v>59</v>
      </c>
      <c r="N27" s="154" t="s">
        <v>27</v>
      </c>
    </row>
    <row r="28" spans="1:14" s="10" customFormat="1" ht="384" x14ac:dyDescent="0.2">
      <c r="A28" s="150">
        <v>4</v>
      </c>
      <c r="B28" s="36" t="s">
        <v>60</v>
      </c>
      <c r="C28" s="151"/>
      <c r="D28" s="151"/>
      <c r="E28" s="118" t="s">
        <v>11</v>
      </c>
      <c r="F28" s="152">
        <v>400</v>
      </c>
      <c r="G28" s="155"/>
      <c r="H28" s="119"/>
      <c r="I28" s="14">
        <f t="shared" si="12"/>
        <v>0</v>
      </c>
      <c r="J28" s="13">
        <f t="shared" si="13"/>
        <v>0</v>
      </c>
      <c r="K28" s="14">
        <f t="shared" si="14"/>
        <v>0</v>
      </c>
      <c r="L28" s="57">
        <f t="shared" si="15"/>
        <v>0</v>
      </c>
      <c r="M28" s="69" t="s">
        <v>59</v>
      </c>
      <c r="N28" s="154" t="s">
        <v>27</v>
      </c>
    </row>
    <row r="29" spans="1:14" s="10" customFormat="1" ht="409.5" x14ac:dyDescent="0.2">
      <c r="A29" s="150">
        <v>5</v>
      </c>
      <c r="B29" s="36" t="s">
        <v>61</v>
      </c>
      <c r="C29" s="151"/>
      <c r="D29" s="151"/>
      <c r="E29" s="118" t="s">
        <v>11</v>
      </c>
      <c r="F29" s="152">
        <v>300</v>
      </c>
      <c r="G29" s="155"/>
      <c r="H29" s="119"/>
      <c r="I29" s="14">
        <f t="shared" si="12"/>
        <v>0</v>
      </c>
      <c r="J29" s="13">
        <f t="shared" si="13"/>
        <v>0</v>
      </c>
      <c r="K29" s="14">
        <f t="shared" si="14"/>
        <v>0</v>
      </c>
      <c r="L29" s="57">
        <f t="shared" si="15"/>
        <v>0</v>
      </c>
      <c r="M29" s="69" t="s">
        <v>62</v>
      </c>
      <c r="N29" s="154" t="s">
        <v>27</v>
      </c>
    </row>
    <row r="30" spans="1:14" s="10" customFormat="1" ht="324" x14ac:dyDescent="0.2">
      <c r="A30" s="150">
        <v>6</v>
      </c>
      <c r="B30" s="36" t="s">
        <v>63</v>
      </c>
      <c r="C30" s="151"/>
      <c r="D30" s="151"/>
      <c r="E30" s="118" t="s">
        <v>11</v>
      </c>
      <c r="F30" s="152">
        <v>300</v>
      </c>
      <c r="G30" s="155"/>
      <c r="H30" s="119"/>
      <c r="I30" s="14">
        <f t="shared" si="12"/>
        <v>0</v>
      </c>
      <c r="J30" s="13">
        <f t="shared" si="13"/>
        <v>0</v>
      </c>
      <c r="K30" s="14">
        <f t="shared" si="14"/>
        <v>0</v>
      </c>
      <c r="L30" s="57">
        <f t="shared" si="15"/>
        <v>0</v>
      </c>
      <c r="M30" s="69" t="s">
        <v>59</v>
      </c>
      <c r="N30" s="154" t="s">
        <v>27</v>
      </c>
    </row>
    <row r="31" spans="1:14" s="10" customFormat="1" ht="372" x14ac:dyDescent="0.2">
      <c r="A31" s="150">
        <v>7</v>
      </c>
      <c r="B31" s="36" t="s">
        <v>64</v>
      </c>
      <c r="C31" s="151"/>
      <c r="D31" s="151"/>
      <c r="E31" s="118" t="s">
        <v>11</v>
      </c>
      <c r="F31" s="152">
        <v>450</v>
      </c>
      <c r="G31" s="155"/>
      <c r="H31" s="119"/>
      <c r="I31" s="14">
        <f t="shared" si="12"/>
        <v>0</v>
      </c>
      <c r="J31" s="13">
        <f t="shared" si="13"/>
        <v>0</v>
      </c>
      <c r="K31" s="14">
        <f t="shared" si="14"/>
        <v>0</v>
      </c>
      <c r="L31" s="57">
        <f t="shared" si="15"/>
        <v>0</v>
      </c>
      <c r="M31" s="69" t="s">
        <v>59</v>
      </c>
      <c r="N31" s="154" t="s">
        <v>27</v>
      </c>
    </row>
    <row r="32" spans="1:14" s="10" customFormat="1" ht="409.5" x14ac:dyDescent="0.2">
      <c r="A32" s="150">
        <v>8</v>
      </c>
      <c r="B32" s="36" t="s">
        <v>65</v>
      </c>
      <c r="C32" s="151"/>
      <c r="D32" s="151"/>
      <c r="E32" s="118" t="s">
        <v>11</v>
      </c>
      <c r="F32" s="152">
        <v>350</v>
      </c>
      <c r="G32" s="155"/>
      <c r="H32" s="119"/>
      <c r="I32" s="14">
        <f t="shared" si="12"/>
        <v>0</v>
      </c>
      <c r="J32" s="13">
        <f t="shared" si="13"/>
        <v>0</v>
      </c>
      <c r="K32" s="14">
        <f t="shared" si="14"/>
        <v>0</v>
      </c>
      <c r="L32" s="57">
        <f t="shared" si="15"/>
        <v>0</v>
      </c>
      <c r="M32" s="69" t="s">
        <v>62</v>
      </c>
      <c r="N32" s="154" t="s">
        <v>27</v>
      </c>
    </row>
    <row r="33" spans="1:14" s="10" customFormat="1" ht="408" x14ac:dyDescent="0.2">
      <c r="A33" s="150">
        <v>9</v>
      </c>
      <c r="B33" s="36" t="s">
        <v>66</v>
      </c>
      <c r="C33" s="151"/>
      <c r="D33" s="151"/>
      <c r="E33" s="118" t="s">
        <v>11</v>
      </c>
      <c r="F33" s="152">
        <v>850</v>
      </c>
      <c r="G33" s="155"/>
      <c r="H33" s="119"/>
      <c r="I33" s="14">
        <f t="shared" si="12"/>
        <v>0</v>
      </c>
      <c r="J33" s="13">
        <f t="shared" si="13"/>
        <v>0</v>
      </c>
      <c r="K33" s="14">
        <f t="shared" si="14"/>
        <v>0</v>
      </c>
      <c r="L33" s="57">
        <f t="shared" si="15"/>
        <v>0</v>
      </c>
      <c r="M33" s="69" t="s">
        <v>62</v>
      </c>
      <c r="N33" s="154" t="s">
        <v>27</v>
      </c>
    </row>
    <row r="34" spans="1:14" s="10" customFormat="1" ht="60" x14ac:dyDescent="0.2">
      <c r="A34" s="150">
        <v>10</v>
      </c>
      <c r="B34" s="36" t="s">
        <v>67</v>
      </c>
      <c r="C34" s="151"/>
      <c r="D34" s="151"/>
      <c r="E34" s="118" t="s">
        <v>11</v>
      </c>
      <c r="F34" s="152">
        <v>200</v>
      </c>
      <c r="G34" s="155"/>
      <c r="H34" s="119"/>
      <c r="I34" s="14">
        <f t="shared" si="12"/>
        <v>0</v>
      </c>
      <c r="J34" s="13">
        <f t="shared" si="13"/>
        <v>0</v>
      </c>
      <c r="K34" s="14">
        <f t="shared" si="14"/>
        <v>0</v>
      </c>
      <c r="L34" s="57">
        <f t="shared" si="15"/>
        <v>0</v>
      </c>
      <c r="M34" s="69"/>
      <c r="N34" s="154" t="s">
        <v>27</v>
      </c>
    </row>
    <row r="35" spans="1:14" s="10" customFormat="1" ht="240" x14ac:dyDescent="0.2">
      <c r="A35" s="150">
        <v>11</v>
      </c>
      <c r="B35" s="36" t="s">
        <v>68</v>
      </c>
      <c r="C35" s="151"/>
      <c r="D35" s="151"/>
      <c r="E35" s="118" t="s">
        <v>11</v>
      </c>
      <c r="F35" s="152">
        <v>550</v>
      </c>
      <c r="G35" s="155"/>
      <c r="H35" s="119"/>
      <c r="I35" s="14">
        <f t="shared" si="12"/>
        <v>0</v>
      </c>
      <c r="J35" s="13">
        <f t="shared" si="13"/>
        <v>0</v>
      </c>
      <c r="K35" s="14">
        <f t="shared" si="14"/>
        <v>0</v>
      </c>
      <c r="L35" s="57">
        <f t="shared" si="15"/>
        <v>0</v>
      </c>
      <c r="M35" s="69" t="s">
        <v>62</v>
      </c>
      <c r="N35" s="154" t="s">
        <v>27</v>
      </c>
    </row>
    <row r="36" spans="1:14" s="10" customFormat="1" ht="409.5" x14ac:dyDescent="0.2">
      <c r="A36" s="150">
        <v>12</v>
      </c>
      <c r="B36" s="36" t="s">
        <v>69</v>
      </c>
      <c r="C36" s="151"/>
      <c r="D36" s="151"/>
      <c r="E36" s="118" t="s">
        <v>11</v>
      </c>
      <c r="F36" s="152">
        <v>55</v>
      </c>
      <c r="G36" s="155"/>
      <c r="H36" s="119"/>
      <c r="I36" s="14">
        <f t="shared" si="12"/>
        <v>0</v>
      </c>
      <c r="J36" s="13">
        <f t="shared" si="13"/>
        <v>0</v>
      </c>
      <c r="K36" s="14">
        <f t="shared" si="14"/>
        <v>0</v>
      </c>
      <c r="L36" s="57">
        <f t="shared" si="15"/>
        <v>0</v>
      </c>
      <c r="M36" s="69" t="s">
        <v>62</v>
      </c>
      <c r="N36" s="154" t="s">
        <v>27</v>
      </c>
    </row>
    <row r="37" spans="1:14" s="10" customFormat="1" ht="360" x14ac:dyDescent="0.2">
      <c r="A37" s="150">
        <v>13</v>
      </c>
      <c r="B37" s="36" t="s">
        <v>70</v>
      </c>
      <c r="C37" s="151"/>
      <c r="D37" s="151"/>
      <c r="E37" s="118" t="s">
        <v>11</v>
      </c>
      <c r="F37" s="152">
        <v>200</v>
      </c>
      <c r="G37" s="155"/>
      <c r="H37" s="119"/>
      <c r="I37" s="14">
        <f t="shared" si="12"/>
        <v>0</v>
      </c>
      <c r="J37" s="13">
        <f t="shared" si="13"/>
        <v>0</v>
      </c>
      <c r="K37" s="14">
        <f t="shared" si="14"/>
        <v>0</v>
      </c>
      <c r="L37" s="57">
        <f t="shared" si="15"/>
        <v>0</v>
      </c>
      <c r="M37" s="69" t="s">
        <v>62</v>
      </c>
      <c r="N37" s="154" t="s">
        <v>27</v>
      </c>
    </row>
    <row r="38" spans="1:14" s="10" customFormat="1" ht="60" x14ac:dyDescent="0.2">
      <c r="A38" s="150">
        <v>14</v>
      </c>
      <c r="B38" s="156" t="s">
        <v>71</v>
      </c>
      <c r="C38" s="151"/>
      <c r="D38" s="151"/>
      <c r="E38" s="118" t="s">
        <v>11</v>
      </c>
      <c r="F38" s="152">
        <v>200</v>
      </c>
      <c r="G38" s="155"/>
      <c r="H38" s="119"/>
      <c r="I38" s="14">
        <f t="shared" si="12"/>
        <v>0</v>
      </c>
      <c r="J38" s="13">
        <f t="shared" si="13"/>
        <v>0</v>
      </c>
      <c r="K38" s="14">
        <f t="shared" si="14"/>
        <v>0</v>
      </c>
      <c r="L38" s="57">
        <f t="shared" si="15"/>
        <v>0</v>
      </c>
      <c r="M38" s="69"/>
      <c r="N38" s="154" t="s">
        <v>27</v>
      </c>
    </row>
    <row r="39" spans="1:14" s="10" customFormat="1" x14ac:dyDescent="0.2">
      <c r="A39" s="157"/>
      <c r="B39" s="157"/>
      <c r="C39" s="157"/>
      <c r="D39" s="157"/>
      <c r="E39" s="80"/>
      <c r="F39" s="89"/>
      <c r="G39" s="120" t="s">
        <v>10</v>
      </c>
      <c r="H39" s="20"/>
      <c r="I39" s="20"/>
      <c r="J39" s="121">
        <f>SUM(J25:J38)</f>
        <v>0</v>
      </c>
      <c r="K39" s="122">
        <f>SUM(K25:K38)</f>
        <v>0</v>
      </c>
      <c r="L39" s="60">
        <f>SUM(L25:L38)</f>
        <v>0</v>
      </c>
      <c r="M39" s="158"/>
      <c r="N39" s="36"/>
    </row>
    <row r="40" spans="1:14" s="10" customFormat="1" x14ac:dyDescent="0.2">
      <c r="A40" s="30"/>
      <c r="B40" s="34"/>
      <c r="C40" s="27"/>
      <c r="D40" s="27"/>
      <c r="E40" s="28"/>
      <c r="F40" s="92"/>
      <c r="G40" s="101"/>
      <c r="H40" s="93"/>
      <c r="I40" s="94"/>
      <c r="J40" s="45"/>
      <c r="K40" s="45"/>
      <c r="L40" s="66"/>
      <c r="M40" s="77"/>
      <c r="N40" s="9"/>
    </row>
    <row r="41" spans="1:14" s="33" customFormat="1" x14ac:dyDescent="0.2">
      <c r="A41" s="23"/>
      <c r="B41" s="52" t="s">
        <v>51</v>
      </c>
      <c r="C41" s="96"/>
      <c r="D41" s="96"/>
      <c r="E41" s="83"/>
      <c r="F41" s="90"/>
      <c r="G41" s="97"/>
      <c r="H41" s="25"/>
      <c r="I41" s="26"/>
      <c r="J41" s="26"/>
      <c r="K41" s="26"/>
      <c r="L41" s="62"/>
      <c r="M41" s="78"/>
      <c r="N41" s="3"/>
    </row>
    <row r="42" spans="1:14" s="33" customFormat="1" ht="36" x14ac:dyDescent="0.2">
      <c r="A42" s="50" t="s">
        <v>0</v>
      </c>
      <c r="B42" s="67" t="s">
        <v>18</v>
      </c>
      <c r="C42" s="70" t="s">
        <v>1</v>
      </c>
      <c r="D42" s="70" t="s">
        <v>26</v>
      </c>
      <c r="E42" s="50" t="s">
        <v>2</v>
      </c>
      <c r="F42" s="86" t="s">
        <v>3</v>
      </c>
      <c r="G42" s="55" t="s">
        <v>20</v>
      </c>
      <c r="H42" s="71" t="s">
        <v>4</v>
      </c>
      <c r="I42" s="55" t="s">
        <v>19</v>
      </c>
      <c r="J42" s="72" t="s">
        <v>5</v>
      </c>
      <c r="K42" s="55" t="s">
        <v>6</v>
      </c>
      <c r="L42" s="65" t="s">
        <v>7</v>
      </c>
      <c r="M42" s="75" t="s">
        <v>16</v>
      </c>
      <c r="N42" s="68" t="s">
        <v>8</v>
      </c>
    </row>
    <row r="43" spans="1:14" s="33" customFormat="1" ht="182.25" customHeight="1" x14ac:dyDescent="0.2">
      <c r="A43" s="11">
        <v>1</v>
      </c>
      <c r="B43" s="36" t="s">
        <v>39</v>
      </c>
      <c r="C43" s="24"/>
      <c r="D43" s="112"/>
      <c r="E43" s="12" t="s">
        <v>9</v>
      </c>
      <c r="F43" s="87">
        <v>20</v>
      </c>
      <c r="G43" s="56"/>
      <c r="H43" s="21"/>
      <c r="I43" s="14">
        <f t="shared" ref="I43" si="16">G43*H43+G43</f>
        <v>0</v>
      </c>
      <c r="J43" s="13">
        <f t="shared" ref="J43" si="17">F43*G43</f>
        <v>0</v>
      </c>
      <c r="K43" s="14">
        <f t="shared" ref="K43" si="18">L43-J43</f>
        <v>0</v>
      </c>
      <c r="L43" s="57">
        <f t="shared" ref="L43" si="19">F43*I43</f>
        <v>0</v>
      </c>
      <c r="M43" s="69" t="s">
        <v>33</v>
      </c>
      <c r="N43" s="48" t="s">
        <v>22</v>
      </c>
    </row>
    <row r="44" spans="1:14" s="33" customFormat="1" ht="36" x14ac:dyDescent="0.2">
      <c r="A44" s="11">
        <v>2</v>
      </c>
      <c r="B44" s="36" t="s">
        <v>24</v>
      </c>
      <c r="C44" s="24"/>
      <c r="D44" s="112"/>
      <c r="E44" s="12" t="s">
        <v>9</v>
      </c>
      <c r="F44" s="87">
        <v>20</v>
      </c>
      <c r="G44" s="56"/>
      <c r="H44" s="21"/>
      <c r="I44" s="14">
        <f t="shared" ref="I44:I45" si="20">G44*H44+G44</f>
        <v>0</v>
      </c>
      <c r="J44" s="13">
        <f t="shared" ref="J44:J45" si="21">F44*G44</f>
        <v>0</v>
      </c>
      <c r="K44" s="14">
        <f t="shared" ref="K44:K45" si="22">L44-J44</f>
        <v>0</v>
      </c>
      <c r="L44" s="57">
        <f t="shared" ref="L44:L45" si="23">F44*I44</f>
        <v>0</v>
      </c>
      <c r="M44" s="69"/>
      <c r="N44" s="48" t="s">
        <v>22</v>
      </c>
    </row>
    <row r="45" spans="1:14" s="33" customFormat="1" ht="24" x14ac:dyDescent="0.2">
      <c r="A45" s="11">
        <v>3</v>
      </c>
      <c r="B45" s="36" t="s">
        <v>25</v>
      </c>
      <c r="C45" s="24"/>
      <c r="D45" s="112"/>
      <c r="E45" s="12" t="s">
        <v>9</v>
      </c>
      <c r="F45" s="87">
        <v>5</v>
      </c>
      <c r="G45" s="56"/>
      <c r="H45" s="21"/>
      <c r="I45" s="14">
        <f t="shared" si="20"/>
        <v>0</v>
      </c>
      <c r="J45" s="13">
        <f t="shared" si="21"/>
        <v>0</v>
      </c>
      <c r="K45" s="14">
        <f t="shared" si="22"/>
        <v>0</v>
      </c>
      <c r="L45" s="57">
        <f t="shared" si="23"/>
        <v>0</v>
      </c>
      <c r="M45" s="69"/>
      <c r="N45" s="48" t="s">
        <v>22</v>
      </c>
    </row>
    <row r="46" spans="1:14" s="33" customFormat="1" x14ac:dyDescent="0.2">
      <c r="A46" s="30"/>
      <c r="B46" s="34"/>
      <c r="C46" s="27"/>
      <c r="D46" s="27"/>
      <c r="E46" s="28"/>
      <c r="F46" s="92"/>
      <c r="G46" s="56" t="s">
        <v>13</v>
      </c>
      <c r="H46" s="29"/>
      <c r="I46" s="46"/>
      <c r="J46" s="47">
        <f>SUM(J43:J45)</f>
        <v>0</v>
      </c>
      <c r="K46" s="47">
        <f>SUM(K43:K45)</f>
        <v>0</v>
      </c>
      <c r="L46" s="61">
        <f>SUM(L43:L45)</f>
        <v>0</v>
      </c>
      <c r="M46" s="77"/>
      <c r="N46" s="9"/>
    </row>
    <row r="47" spans="1:14" s="33" customFormat="1" x14ac:dyDescent="0.2">
      <c r="A47" s="30"/>
      <c r="B47" s="34"/>
      <c r="C47" s="27"/>
      <c r="D47" s="27"/>
      <c r="E47" s="28"/>
      <c r="F47" s="92"/>
      <c r="G47" s="101"/>
      <c r="H47" s="93"/>
      <c r="I47" s="94"/>
      <c r="J47" s="45"/>
      <c r="K47" s="45"/>
      <c r="L47" s="66"/>
      <c r="M47" s="77"/>
      <c r="N47" s="9"/>
    </row>
    <row r="48" spans="1:14" s="33" customFormat="1" x14ac:dyDescent="0.2">
      <c r="A48" s="23"/>
      <c r="B48" s="52" t="s">
        <v>52</v>
      </c>
      <c r="C48" s="96"/>
      <c r="D48" s="96"/>
      <c r="E48" s="83"/>
      <c r="F48" s="90"/>
      <c r="G48" s="97"/>
      <c r="H48" s="25"/>
      <c r="I48" s="26"/>
      <c r="J48" s="26"/>
      <c r="K48" s="26"/>
      <c r="L48" s="62"/>
      <c r="M48" s="78"/>
      <c r="N48" s="3"/>
    </row>
    <row r="49" spans="1:14" s="33" customFormat="1" ht="36" x14ac:dyDescent="0.2">
      <c r="A49" s="50" t="s">
        <v>0</v>
      </c>
      <c r="B49" s="67" t="s">
        <v>18</v>
      </c>
      <c r="C49" s="70" t="s">
        <v>1</v>
      </c>
      <c r="D49" s="70" t="s">
        <v>26</v>
      </c>
      <c r="E49" s="50" t="s">
        <v>2</v>
      </c>
      <c r="F49" s="86" t="s">
        <v>3</v>
      </c>
      <c r="G49" s="55" t="s">
        <v>20</v>
      </c>
      <c r="H49" s="71" t="s">
        <v>4</v>
      </c>
      <c r="I49" s="55" t="s">
        <v>19</v>
      </c>
      <c r="J49" s="72" t="s">
        <v>5</v>
      </c>
      <c r="K49" s="55" t="s">
        <v>6</v>
      </c>
      <c r="L49" s="65" t="s">
        <v>7</v>
      </c>
      <c r="M49" s="75" t="s">
        <v>16</v>
      </c>
      <c r="N49" s="68" t="s">
        <v>8</v>
      </c>
    </row>
    <row r="50" spans="1:14" s="33" customFormat="1" ht="48" x14ac:dyDescent="0.2">
      <c r="A50" s="136">
        <v>1</v>
      </c>
      <c r="B50" s="36" t="s">
        <v>41</v>
      </c>
      <c r="C50" s="136"/>
      <c r="D50" s="136"/>
      <c r="E50" s="137" t="s">
        <v>9</v>
      </c>
      <c r="F50" s="138">
        <v>13000</v>
      </c>
      <c r="G50" s="139"/>
      <c r="H50" s="21"/>
      <c r="I50" s="14">
        <f t="shared" ref="I50:I55" si="24">G50*H50+G50</f>
        <v>0</v>
      </c>
      <c r="J50" s="13">
        <f t="shared" ref="J50:J55" si="25">F50*G50</f>
        <v>0</v>
      </c>
      <c r="K50" s="14">
        <f t="shared" ref="K50:K55" si="26">L50-J50</f>
        <v>0</v>
      </c>
      <c r="L50" s="57">
        <f t="shared" ref="L50:L55" si="27">F50*I50</f>
        <v>0</v>
      </c>
      <c r="M50" s="69" t="s">
        <v>31</v>
      </c>
      <c r="N50" s="129" t="s">
        <v>17</v>
      </c>
    </row>
    <row r="51" spans="1:14" s="33" customFormat="1" ht="48" x14ac:dyDescent="0.2">
      <c r="A51" s="136">
        <v>2</v>
      </c>
      <c r="B51" s="36" t="s">
        <v>42</v>
      </c>
      <c r="C51" s="136"/>
      <c r="D51" s="136"/>
      <c r="E51" s="137" t="s">
        <v>9</v>
      </c>
      <c r="F51" s="138">
        <v>5500</v>
      </c>
      <c r="G51" s="139"/>
      <c r="H51" s="21"/>
      <c r="I51" s="14">
        <f t="shared" si="24"/>
        <v>0</v>
      </c>
      <c r="J51" s="13">
        <f t="shared" si="25"/>
        <v>0</v>
      </c>
      <c r="K51" s="14">
        <f t="shared" si="26"/>
        <v>0</v>
      </c>
      <c r="L51" s="57">
        <f t="shared" si="27"/>
        <v>0</v>
      </c>
      <c r="M51" s="69" t="s">
        <v>31</v>
      </c>
      <c r="N51" s="129" t="s">
        <v>17</v>
      </c>
    </row>
    <row r="52" spans="1:14" s="33" customFormat="1" ht="24" x14ac:dyDescent="0.2">
      <c r="A52" s="136">
        <v>3</v>
      </c>
      <c r="B52" s="36" t="s">
        <v>43</v>
      </c>
      <c r="C52" s="136"/>
      <c r="D52" s="136"/>
      <c r="E52" s="147" t="s">
        <v>44</v>
      </c>
      <c r="F52" s="138">
        <v>10</v>
      </c>
      <c r="G52" s="139"/>
      <c r="H52" s="21"/>
      <c r="I52" s="14">
        <f t="shared" si="24"/>
        <v>0</v>
      </c>
      <c r="J52" s="13">
        <f t="shared" si="25"/>
        <v>0</v>
      </c>
      <c r="K52" s="14">
        <f t="shared" si="26"/>
        <v>0</v>
      </c>
      <c r="L52" s="57">
        <f t="shared" si="27"/>
        <v>0</v>
      </c>
      <c r="M52" s="69"/>
      <c r="N52" s="129" t="s">
        <v>17</v>
      </c>
    </row>
    <row r="53" spans="1:14" s="33" customFormat="1" ht="60" x14ac:dyDescent="0.2">
      <c r="A53" s="136">
        <v>4</v>
      </c>
      <c r="B53" s="36" t="s">
        <v>45</v>
      </c>
      <c r="C53" s="136"/>
      <c r="D53" s="136"/>
      <c r="E53" s="137" t="s">
        <v>46</v>
      </c>
      <c r="F53" s="138">
        <v>600</v>
      </c>
      <c r="G53" s="139"/>
      <c r="H53" s="21"/>
      <c r="I53" s="14">
        <f t="shared" si="24"/>
        <v>0</v>
      </c>
      <c r="J53" s="13">
        <f t="shared" si="25"/>
        <v>0</v>
      </c>
      <c r="K53" s="14">
        <f t="shared" si="26"/>
        <v>0</v>
      </c>
      <c r="L53" s="57">
        <f t="shared" si="27"/>
        <v>0</v>
      </c>
      <c r="M53" s="69" t="s">
        <v>47</v>
      </c>
      <c r="N53" s="129" t="s">
        <v>17</v>
      </c>
    </row>
    <row r="54" spans="1:14" s="33" customFormat="1" ht="36" x14ac:dyDescent="0.2">
      <c r="A54" s="136">
        <v>5</v>
      </c>
      <c r="B54" s="36" t="s">
        <v>48</v>
      </c>
      <c r="C54" s="136"/>
      <c r="D54" s="136"/>
      <c r="E54" s="137" t="s">
        <v>9</v>
      </c>
      <c r="F54" s="138">
        <v>1000</v>
      </c>
      <c r="G54" s="139"/>
      <c r="H54" s="21"/>
      <c r="I54" s="14">
        <f t="shared" ref="I54" si="28">G54*H54+G54</f>
        <v>0</v>
      </c>
      <c r="J54" s="13">
        <f t="shared" ref="J54" si="29">F54*G54</f>
        <v>0</v>
      </c>
      <c r="K54" s="14">
        <f t="shared" ref="K54" si="30">L54-J54</f>
        <v>0</v>
      </c>
      <c r="L54" s="57">
        <f t="shared" ref="L54" si="31">F54*I54</f>
        <v>0</v>
      </c>
      <c r="M54" s="69" t="s">
        <v>31</v>
      </c>
      <c r="N54" s="129" t="s">
        <v>17</v>
      </c>
    </row>
    <row r="55" spans="1:14" s="33" customFormat="1" ht="108" x14ac:dyDescent="0.2">
      <c r="A55" s="136">
        <v>6</v>
      </c>
      <c r="B55" s="36" t="s">
        <v>49</v>
      </c>
      <c r="C55" s="136"/>
      <c r="D55" s="136"/>
      <c r="E55" s="137" t="s">
        <v>12</v>
      </c>
      <c r="F55" s="138">
        <v>50</v>
      </c>
      <c r="G55" s="139"/>
      <c r="H55" s="21"/>
      <c r="I55" s="14">
        <f t="shared" si="24"/>
        <v>0</v>
      </c>
      <c r="J55" s="13">
        <f t="shared" si="25"/>
        <v>0</v>
      </c>
      <c r="K55" s="14">
        <f t="shared" si="26"/>
        <v>0</v>
      </c>
      <c r="L55" s="57">
        <f t="shared" si="27"/>
        <v>0</v>
      </c>
      <c r="M55" s="69"/>
      <c r="N55" s="129" t="s">
        <v>50</v>
      </c>
    </row>
    <row r="56" spans="1:14" s="33" customFormat="1" x14ac:dyDescent="0.2">
      <c r="A56" s="23"/>
      <c r="B56" s="37" t="s">
        <v>75</v>
      </c>
      <c r="C56" s="23"/>
      <c r="D56" s="23"/>
      <c r="E56" s="81"/>
      <c r="F56" s="91"/>
      <c r="G56" s="140" t="s">
        <v>10</v>
      </c>
      <c r="H56" s="141"/>
      <c r="I56" s="142"/>
      <c r="J56" s="121">
        <f>SUM(J50:J55)</f>
        <v>0</v>
      </c>
      <c r="K56" s="122">
        <f>SUM(K50:K55)</f>
        <v>0</v>
      </c>
      <c r="L56" s="60">
        <f>SUM(L50:L55)</f>
        <v>0</v>
      </c>
      <c r="M56" s="76"/>
      <c r="N56" s="18"/>
    </row>
    <row r="57" spans="1:14" s="33" customFormat="1" x14ac:dyDescent="0.2">
      <c r="A57" s="23"/>
      <c r="B57" s="37" t="s">
        <v>76</v>
      </c>
      <c r="C57" s="23"/>
      <c r="D57" s="23"/>
      <c r="E57" s="81"/>
      <c r="F57" s="91"/>
      <c r="G57" s="159"/>
      <c r="H57" s="160"/>
      <c r="I57" s="161"/>
      <c r="J57" s="44"/>
      <c r="K57" s="41"/>
      <c r="L57" s="63"/>
      <c r="M57" s="76"/>
      <c r="N57" s="18"/>
    </row>
    <row r="58" spans="1:14" s="33" customFormat="1" x14ac:dyDescent="0.2">
      <c r="A58" s="23"/>
      <c r="B58" s="37" t="s">
        <v>77</v>
      </c>
      <c r="C58" s="23"/>
      <c r="D58" s="23"/>
      <c r="E58" s="81"/>
      <c r="F58" s="91"/>
      <c r="G58" s="159"/>
      <c r="H58" s="160"/>
      <c r="I58" s="161"/>
      <c r="J58" s="44"/>
      <c r="K58" s="41"/>
      <c r="L58" s="63"/>
      <c r="M58" s="76"/>
      <c r="N58" s="18"/>
    </row>
    <row r="59" spans="1:14" x14ac:dyDescent="0.2">
      <c r="A59" s="106"/>
      <c r="B59" s="108"/>
      <c r="C59" s="106"/>
      <c r="D59" s="106"/>
      <c r="E59" s="110"/>
      <c r="F59" s="111"/>
      <c r="G59" s="145" t="s">
        <v>35</v>
      </c>
      <c r="H59" s="113"/>
      <c r="I59" s="114"/>
      <c r="J59" s="115">
        <f>J56+J46+J39+J21+J15+J10</f>
        <v>0</v>
      </c>
      <c r="K59" s="116">
        <f>L59-J59</f>
        <v>0</v>
      </c>
      <c r="L59" s="117">
        <f>L56+L46+L39+L21+L15+L10</f>
        <v>0</v>
      </c>
      <c r="M59" s="107"/>
      <c r="N59" s="109"/>
    </row>
    <row r="60" spans="1:14" x14ac:dyDescent="0.2">
      <c r="A60" s="106"/>
      <c r="B60" s="108"/>
      <c r="C60" s="106"/>
      <c r="D60" s="106"/>
      <c r="E60" s="110"/>
      <c r="F60" s="111"/>
      <c r="G60" s="145"/>
      <c r="H60" s="113"/>
      <c r="I60" s="114"/>
      <c r="J60" s="115"/>
      <c r="K60" s="116"/>
      <c r="L60" s="117"/>
      <c r="M60" s="107"/>
      <c r="N60" s="109"/>
    </row>
    <row r="61" spans="1:14" x14ac:dyDescent="0.2">
      <c r="A61" s="106"/>
      <c r="B61" s="108"/>
      <c r="C61" s="106"/>
      <c r="D61" s="106"/>
      <c r="E61" s="110"/>
      <c r="F61" s="111"/>
      <c r="G61" s="145" t="s">
        <v>36</v>
      </c>
      <c r="H61" s="113"/>
      <c r="I61" s="114"/>
      <c r="J61" s="115">
        <f>J59/4.2693</f>
        <v>0</v>
      </c>
      <c r="K61" s="116"/>
      <c r="L61" s="117"/>
      <c r="M61" s="107"/>
      <c r="N61" s="109"/>
    </row>
    <row r="62" spans="1:14" x14ac:dyDescent="0.2">
      <c r="B62" s="38" t="s">
        <v>14</v>
      </c>
      <c r="H62" s="102"/>
      <c r="I62" s="103"/>
      <c r="J62" s="103"/>
      <c r="K62" s="103"/>
      <c r="L62" s="104"/>
      <c r="M62" s="105"/>
    </row>
    <row r="63" spans="1:14" ht="48" x14ac:dyDescent="0.2">
      <c r="B63" s="54" t="s">
        <v>15</v>
      </c>
      <c r="H63" s="102"/>
      <c r="I63" s="103"/>
      <c r="J63" s="103"/>
    </row>
    <row r="64" spans="1:14" x14ac:dyDescent="0.2">
      <c r="H64" s="102"/>
      <c r="I64" s="103"/>
      <c r="J64" s="103"/>
    </row>
    <row r="67" spans="7:14" x14ac:dyDescent="0.2">
      <c r="G67" s="49"/>
      <c r="I67" s="1"/>
      <c r="J67" s="1"/>
      <c r="K67" s="1"/>
      <c r="N67" s="1"/>
    </row>
    <row r="68" spans="7:14" x14ac:dyDescent="0.2">
      <c r="G68" s="49"/>
      <c r="I68" s="1"/>
      <c r="J68" s="1"/>
      <c r="K68" s="1"/>
      <c r="N68" s="1"/>
    </row>
    <row r="69" spans="7:14" x14ac:dyDescent="0.2">
      <c r="G69" s="49"/>
      <c r="I69" s="1"/>
      <c r="J69" s="1"/>
      <c r="K69" s="1"/>
      <c r="N69" s="1"/>
    </row>
    <row r="70" spans="7:14" x14ac:dyDescent="0.2">
      <c r="G70" s="49"/>
      <c r="I70" s="1"/>
      <c r="J70" s="1"/>
      <c r="K70" s="1"/>
      <c r="N70" s="1"/>
    </row>
  </sheetData>
  <pageMargins left="0.44" right="0.43" top="0.39370078740157483" bottom="0.39370078740157483" header="0" footer="0.51181102362204722"/>
  <pageSetup paperSize="9" scale="57" orientation="landscape" horizontalDpi="300" verticalDpi="300" r:id="rId1"/>
  <headerFooter alignWithMargins="0">
    <oddHeader>&amp;C&amp;P</oddHeader>
  </headerFooter>
  <rowBreaks count="1" manualBreakCount="1">
    <brk id="15"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1" sqref="B1:G40"/>
    </sheetView>
  </sheetViews>
  <sheetFormatPr defaultRowHeight="12.75" x14ac:dyDescent="0.2"/>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Arkusz1</vt:lpstr>
      <vt:lpstr>Arkusz2</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Zbigniew Kawałek</dc:creator>
  <cp:lastModifiedBy>Zbigniew Kawałek</cp:lastModifiedBy>
  <cp:lastPrinted>2020-01-29T11:44:40Z</cp:lastPrinted>
  <dcterms:created xsi:type="dcterms:W3CDTF">2014-01-27T14:03:12Z</dcterms:created>
  <dcterms:modified xsi:type="dcterms:W3CDTF">2020-03-03T07:27:45Z</dcterms:modified>
</cp:coreProperties>
</file>