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</sheets>
  <definedNames>
    <definedName name="_xlnm.Print_Area" localSheetId="0">Arkusz1!$B$1:$P$57</definedName>
  </definedNames>
  <calcPr calcId="145621" iterateDelta="1E-4"/>
</workbook>
</file>

<file path=xl/calcChain.xml><?xml version="1.0" encoding="utf-8"?>
<calcChain xmlns="http://schemas.openxmlformats.org/spreadsheetml/2006/main">
  <c r="L36" i="1" l="1"/>
  <c r="J36" i="1"/>
  <c r="K36" i="1" s="1"/>
  <c r="N36" i="1" s="1"/>
  <c r="L30" i="1"/>
  <c r="J30" i="1"/>
  <c r="K30" i="1" s="1"/>
  <c r="N30" i="1" s="1"/>
  <c r="L29" i="1"/>
  <c r="J29" i="1"/>
  <c r="K29" i="1" s="1"/>
  <c r="N29" i="1" s="1"/>
  <c r="L24" i="1"/>
  <c r="J24" i="1"/>
  <c r="K24" i="1" s="1"/>
  <c r="N24" i="1" s="1"/>
  <c r="J18" i="1"/>
  <c r="J19" i="1"/>
  <c r="M24" i="1" l="1"/>
  <c r="M29" i="1"/>
  <c r="M30" i="1"/>
  <c r="L31" i="1"/>
  <c r="K19" i="1"/>
  <c r="N19" i="1" s="1"/>
  <c r="K18" i="1"/>
  <c r="N18" i="1" s="1"/>
  <c r="J10" i="1"/>
  <c r="K10" i="1" s="1"/>
  <c r="N10" i="1" s="1"/>
  <c r="J11" i="1"/>
  <c r="K11" i="1" s="1"/>
  <c r="N11" i="1" s="1"/>
  <c r="J12" i="1"/>
  <c r="K12" i="1" s="1"/>
  <c r="N12" i="1" s="1"/>
  <c r="J17" i="1"/>
  <c r="K17" i="1" s="1"/>
  <c r="N17" i="1" s="1"/>
  <c r="N37" i="1"/>
  <c r="M37" i="1"/>
  <c r="L37" i="1"/>
  <c r="N31" i="1"/>
  <c r="N25" i="1"/>
  <c r="M25" i="1"/>
  <c r="L25" i="1"/>
  <c r="L19" i="1"/>
  <c r="L18" i="1"/>
  <c r="L17" i="1"/>
  <c r="L12" i="1"/>
  <c r="L11" i="1"/>
  <c r="L10" i="1"/>
  <c r="L9" i="1"/>
  <c r="J9" i="1"/>
  <c r="K9" i="1" s="1"/>
  <c r="N9" i="1" s="1"/>
  <c r="M31" i="1" l="1"/>
  <c r="L20" i="1"/>
  <c r="L13" i="1"/>
  <c r="M12" i="1"/>
  <c r="M19" i="1"/>
  <c r="M11" i="1"/>
  <c r="M10" i="1"/>
  <c r="M18" i="1"/>
  <c r="M9" i="1" l="1"/>
  <c r="M13" i="1" s="1"/>
  <c r="N13" i="1"/>
  <c r="M17" i="1"/>
  <c r="M20" i="1" s="1"/>
  <c r="N20" i="1"/>
</calcChain>
</file>

<file path=xl/sharedStrings.xml><?xml version="1.0" encoding="utf-8"?>
<sst xmlns="http://schemas.openxmlformats.org/spreadsheetml/2006/main" count="123" uniqueCount="49">
  <si>
    <t xml:space="preserve"> </t>
  </si>
  <si>
    <t xml:space="preserve">Załącznik nr 6 do SIWZ </t>
  </si>
  <si>
    <t xml:space="preserve">                                                                                                                    Wykaz asortymentowo-cenowy </t>
  </si>
  <si>
    <t>Opis przedmiotu zamówienia wraz z minimalnymi wymaganiami</t>
  </si>
  <si>
    <t xml:space="preserve">Pakiet nr 1 </t>
  </si>
  <si>
    <t>Lp</t>
  </si>
  <si>
    <t>Opis produktu</t>
  </si>
  <si>
    <t>Stężenie jodu</t>
  </si>
  <si>
    <t>Wielkość opakowania</t>
  </si>
  <si>
    <t>Nazwa przedmiotu zamówienia, nr katalogowy jak na fakturze</t>
  </si>
  <si>
    <t>Jedn. Miary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</si>
  <si>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</si>
  <si>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</si>
  <si>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</si>
  <si>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</si>
  <si>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</si>
  <si>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</si>
  <si>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</si>
  <si>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370mg/ml</t>
  </si>
  <si>
    <t>50 ml</t>
  </si>
  <si>
    <t>szt</t>
  </si>
  <si>
    <t>100 ml</t>
  </si>
  <si>
    <t>200 ml</t>
  </si>
  <si>
    <t>Jonowy jodowy środek kontrastowy do podania doustnego lub doodbytniczego typ Gastrografin lub równoważny</t>
  </si>
  <si>
    <t>Pakiet nr 2</t>
  </si>
  <si>
    <t>Środek kontrastowy, trójjodowy monomeryczny, niskoosmolarny, dawka jomeprolu 714,4mg/100 ml</t>
  </si>
  <si>
    <t>350mg/ml</t>
  </si>
  <si>
    <t>Środek kontrastowy, trójjodowy monomeryczny, niskoosmolarny, dawka jomeprolu 816,5mg/100 ml</t>
  </si>
  <si>
    <t>400mg/ml</t>
  </si>
  <si>
    <t>Razem</t>
  </si>
  <si>
    <t>Pakiet nr 3</t>
  </si>
  <si>
    <t>100ml</t>
  </si>
  <si>
    <t>Pakiet nr 4</t>
  </si>
  <si>
    <t>L.p.</t>
  </si>
  <si>
    <t>OPIS</t>
  </si>
  <si>
    <t>Kryteria 
oceny ofert</t>
  </si>
  <si>
    <t>Trójjodowy środek kontrastowy niejonowy, dimeryczny</t>
  </si>
  <si>
    <t>320mg/ml</t>
  </si>
  <si>
    <t>50ml</t>
  </si>
  <si>
    <t>Izoosmolarny, niejonowy, sześciojodowy,
izotoniczny środek kontrastowy
dawka jodiksanolu 652 mg/ml</t>
  </si>
  <si>
    <t>320 mg/ml</t>
  </si>
  <si>
    <t>Pakiet nr 5</t>
  </si>
  <si>
    <t xml:space="preserve">Wkład do strzykawki automatycznej (jednotłoczkowej) CT 9000 ADV z drenem, dren długości 1,5 m </t>
  </si>
  <si>
    <t xml:space="preserve">szt. </t>
  </si>
  <si>
    <t>Cena brutto zaokrąglona</t>
  </si>
  <si>
    <t xml:space="preserve">Niejonowy, monomeryczny, trójjodowy  środek  kontrastowy  dawka joheksolu 755mg/ml </t>
  </si>
  <si>
    <t>sprawa nr P/12/02/2020/SK</t>
  </si>
  <si>
    <t>Trójjodowy niejonowy, monomeryczny środek kontrastowy, typ Iopromidum lub równoważny</t>
  </si>
  <si>
    <t>Trójjodowy niejonowy monomeryczny środek kontrastowy, typ Iopromidum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</si>
</sst>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8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9" fontId="1" fillId="0" borderId="0" xfId="0" applyNumberFormat="1" applyFont="1"/>
    <xf numFmtId="2" fontId="1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9" fontId="1" fillId="0" borderId="0" xfId="0" applyNumberFormat="1" applyFont="1" applyBorder="1"/>
    <xf numFmtId="2" fontId="1" fillId="0" borderId="0" xfId="0" applyNumberFormat="1" applyFont="1" applyBorder="1"/>
    <xf numFmtId="4" fontId="1" fillId="0" borderId="2" xfId="0" applyNumberFormat="1" applyFont="1" applyBorder="1"/>
    <xf numFmtId="2" fontId="1" fillId="0" borderId="2" xfId="0" applyNumberFormat="1" applyFont="1" applyBorder="1"/>
    <xf numFmtId="164" fontId="3" fillId="0" borderId="0" xfId="0" applyNumberFormat="1" applyFont="1"/>
    <xf numFmtId="9" fontId="2" fillId="0" borderId="0" xfId="0" applyNumberFormat="1" applyFont="1" applyBorder="1"/>
    <xf numFmtId="4" fontId="2" fillId="0" borderId="0" xfId="0" applyNumberFormat="1" applyFont="1" applyBorder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/>
    <xf numFmtId="9" fontId="1" fillId="0" borderId="0" xfId="0" applyNumberFormat="1" applyFont="1" applyFill="1"/>
    <xf numFmtId="2" fontId="1" fillId="0" borderId="0" xfId="0" applyNumberFormat="1" applyFont="1" applyFill="1"/>
    <xf numFmtId="43" fontId="1" fillId="0" borderId="0" xfId="1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4" fontId="1" fillId="0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9" fontId="1" fillId="0" borderId="0" xfId="0" applyNumberFormat="1" applyFont="1" applyFill="1" applyBorder="1"/>
    <xf numFmtId="2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3" fillId="0" borderId="0" xfId="0" applyFont="1"/>
    <xf numFmtId="9" fontId="1" fillId="0" borderId="1" xfId="0" applyNumberFormat="1" applyFont="1" applyBorder="1"/>
    <xf numFmtId="2" fontId="1" fillId="0" borderId="1" xfId="0" applyNumberFormat="1" applyFont="1" applyBorder="1"/>
    <xf numFmtId="0" fontId="4" fillId="0" borderId="0" xfId="0" applyFont="1"/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0" xfId="1" applyNumberFormat="1" applyFont="1"/>
    <xf numFmtId="2" fontId="1" fillId="0" borderId="0" xfId="0" applyNumberFormat="1" applyFont="1" applyAlignment="1">
      <alignment vertical="center"/>
    </xf>
    <xf numFmtId="164" fontId="1" fillId="2" borderId="0" xfId="0" applyNumberFormat="1" applyFont="1" applyFill="1"/>
    <xf numFmtId="9" fontId="1" fillId="2" borderId="1" xfId="0" applyNumberFormat="1" applyFont="1" applyFill="1" applyBorder="1"/>
    <xf numFmtId="2" fontId="1" fillId="2" borderId="1" xfId="0" applyNumberFormat="1" applyFont="1" applyFill="1" applyBorder="1"/>
    <xf numFmtId="164" fontId="3" fillId="0" borderId="1" xfId="0" applyNumberFormat="1" applyFont="1" applyBorder="1"/>
    <xf numFmtId="9" fontId="1" fillId="0" borderId="5" xfId="0" applyNumberFormat="1" applyFont="1" applyFill="1" applyBorder="1"/>
    <xf numFmtId="4" fontId="1" fillId="0" borderId="5" xfId="0" applyNumberFormat="1" applyFont="1" applyFill="1" applyBorder="1"/>
    <xf numFmtId="164" fontId="1" fillId="0" borderId="0" xfId="0" applyNumberFormat="1" applyFo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4" fontId="0" fillId="0" borderId="4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/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2" fontId="2" fillId="0" borderId="0" xfId="0" applyNumberFormat="1" applyFont="1" applyBorder="1"/>
    <xf numFmtId="2" fontId="1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2" fontId="1" fillId="0" borderId="5" xfId="0" applyNumberFormat="1" applyFont="1" applyFill="1" applyBorder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3">
    <cellStyle name="Dziesiętny" xfId="1" builtinId="3"/>
    <cellStyle name="Normalny" xfId="0" builtinId="0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view="pageBreakPreview" topLeftCell="A13" zoomScaleNormal="75" zoomScaleSheetLayoutView="100" workbookViewId="0">
      <selection activeCell="B36" sqref="B36"/>
    </sheetView>
  </sheetViews>
  <sheetFormatPr defaultRowHeight="12.75"/>
  <cols>
    <col min="1" max="1" width="4.28515625" style="2" customWidth="1"/>
    <col min="2" max="2" width="30.7109375" style="2" customWidth="1"/>
    <col min="3" max="3" width="15.28515625" style="2" customWidth="1"/>
    <col min="4" max="4" width="13.5703125" style="2" customWidth="1"/>
    <col min="5" max="5" width="28.42578125" style="2" customWidth="1"/>
    <col min="6" max="6" width="9.7109375" style="2" bestFit="1" customWidth="1"/>
    <col min="7" max="7" width="10.42578125" style="3" customWidth="1"/>
    <col min="8" max="8" width="9.85546875" style="4" customWidth="1"/>
    <col min="9" max="9" width="9" style="5" customWidth="1"/>
    <col min="10" max="11" width="11.7109375" style="6" customWidth="1"/>
    <col min="12" max="12" width="12.28515625" style="4" customWidth="1"/>
    <col min="13" max="13" width="12.28515625" style="6" customWidth="1"/>
    <col min="14" max="14" width="12.28515625" style="4" customWidth="1"/>
    <col min="15" max="15" width="12.28515625" style="2" bestFit="1" customWidth="1"/>
    <col min="16" max="16" width="13.28515625" style="2" bestFit="1" customWidth="1"/>
    <col min="17" max="19" width="9.140625" style="2"/>
    <col min="20" max="20" width="13.85546875" style="2" bestFit="1" customWidth="1"/>
    <col min="21" max="16384" width="9.140625" style="2"/>
  </cols>
  <sheetData>
    <row r="1" spans="1:16">
      <c r="A1" s="1" t="s">
        <v>0</v>
      </c>
      <c r="J1" s="6" t="s">
        <v>1</v>
      </c>
    </row>
    <row r="2" spans="1:16">
      <c r="B2" s="96" t="s">
        <v>46</v>
      </c>
    </row>
    <row r="3" spans="1:16">
      <c r="B3" s="1" t="s">
        <v>2</v>
      </c>
    </row>
    <row r="4" spans="1:16">
      <c r="B4" s="1"/>
    </row>
    <row r="5" spans="1:16">
      <c r="B5" s="1" t="s">
        <v>3</v>
      </c>
    </row>
    <row r="7" spans="1:16">
      <c r="B7" s="1" t="s">
        <v>4</v>
      </c>
    </row>
    <row r="8" spans="1:16" s="11" customFormat="1" ht="25.5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8" t="s">
        <v>12</v>
      </c>
      <c r="I8" s="9" t="s">
        <v>13</v>
      </c>
      <c r="J8" s="10" t="s">
        <v>14</v>
      </c>
      <c r="K8" s="89" t="s">
        <v>44</v>
      </c>
      <c r="L8" s="8" t="s">
        <v>15</v>
      </c>
      <c r="M8" s="10" t="s">
        <v>16</v>
      </c>
      <c r="N8" s="8" t="s">
        <v>17</v>
      </c>
      <c r="P8" s="87"/>
    </row>
    <row r="9" spans="1:16" ht="52.5" customHeight="1">
      <c r="A9" s="12">
        <v>1</v>
      </c>
      <c r="B9" s="97" t="s">
        <v>47</v>
      </c>
      <c r="C9" s="12" t="s">
        <v>18</v>
      </c>
      <c r="D9" s="12" t="s">
        <v>19</v>
      </c>
      <c r="E9" s="14"/>
      <c r="F9" s="12" t="s">
        <v>20</v>
      </c>
      <c r="G9" s="12">
        <v>400</v>
      </c>
      <c r="H9" s="15"/>
      <c r="I9" s="16">
        <v>0.08</v>
      </c>
      <c r="J9" s="17">
        <f>H9*I9+H9</f>
        <v>0</v>
      </c>
      <c r="K9" s="17">
        <f>ROUND(J9,2)</f>
        <v>0</v>
      </c>
      <c r="L9" s="15">
        <f>G9*H9</f>
        <v>0</v>
      </c>
      <c r="M9" s="17">
        <f>N9-L9</f>
        <v>0</v>
      </c>
      <c r="N9" s="15">
        <f>G9*K9</f>
        <v>0</v>
      </c>
      <c r="P9" s="6"/>
    </row>
    <row r="10" spans="1:16" ht="53.25" customHeight="1">
      <c r="A10" s="12">
        <v>2</v>
      </c>
      <c r="B10" s="97" t="s">
        <v>48</v>
      </c>
      <c r="C10" s="12" t="s">
        <v>18</v>
      </c>
      <c r="D10" s="12" t="s">
        <v>21</v>
      </c>
      <c r="E10" s="14"/>
      <c r="F10" s="12" t="s">
        <v>20</v>
      </c>
      <c r="G10" s="12">
        <v>2100</v>
      </c>
      <c r="H10" s="15"/>
      <c r="I10" s="16">
        <v>0.08</v>
      </c>
      <c r="J10" s="17">
        <f t="shared" ref="J10:J12" si="0">H10*I10+H10</f>
        <v>0</v>
      </c>
      <c r="K10" s="17">
        <f t="shared" ref="K10:K12" si="1">ROUND(J10,2)</f>
        <v>0</v>
      </c>
      <c r="L10" s="15">
        <f>G10*H10</f>
        <v>0</v>
      </c>
      <c r="M10" s="17">
        <f t="shared" ref="M10:M12" si="2">N10-L10</f>
        <v>0</v>
      </c>
      <c r="N10" s="15">
        <f t="shared" ref="N10:N12" si="3">G10*K10</f>
        <v>0</v>
      </c>
      <c r="P10" s="6"/>
    </row>
    <row r="11" spans="1:16" ht="51" customHeight="1">
      <c r="A11" s="12">
        <v>3</v>
      </c>
      <c r="B11" s="97" t="s">
        <v>48</v>
      </c>
      <c r="C11" s="12" t="s">
        <v>18</v>
      </c>
      <c r="D11" s="12" t="s">
        <v>22</v>
      </c>
      <c r="E11" s="14"/>
      <c r="F11" s="12" t="s">
        <v>20</v>
      </c>
      <c r="G11" s="12">
        <v>500</v>
      </c>
      <c r="H11" s="15"/>
      <c r="I11" s="16">
        <v>0.08</v>
      </c>
      <c r="J11" s="17">
        <f t="shared" si="0"/>
        <v>0</v>
      </c>
      <c r="K11" s="17">
        <f t="shared" si="1"/>
        <v>0</v>
      </c>
      <c r="L11" s="15">
        <f>G11*H11</f>
        <v>0</v>
      </c>
      <c r="M11" s="17">
        <f t="shared" si="2"/>
        <v>0</v>
      </c>
      <c r="N11" s="15">
        <f t="shared" si="3"/>
        <v>0</v>
      </c>
      <c r="P11" s="6"/>
    </row>
    <row r="12" spans="1:16" ht="51">
      <c r="A12" s="12">
        <v>4</v>
      </c>
      <c r="B12" s="13" t="s">
        <v>23</v>
      </c>
      <c r="C12" s="16">
        <v>0.76</v>
      </c>
      <c r="D12" s="12" t="s">
        <v>21</v>
      </c>
      <c r="E12" s="14"/>
      <c r="F12" s="12" t="s">
        <v>20</v>
      </c>
      <c r="G12" s="12">
        <v>30</v>
      </c>
      <c r="H12" s="15"/>
      <c r="I12" s="16">
        <v>0.08</v>
      </c>
      <c r="J12" s="17">
        <f t="shared" si="0"/>
        <v>0</v>
      </c>
      <c r="K12" s="17">
        <f t="shared" si="1"/>
        <v>0</v>
      </c>
      <c r="L12" s="15">
        <f>G12*H12</f>
        <v>0</v>
      </c>
      <c r="M12" s="17">
        <f t="shared" si="2"/>
        <v>0</v>
      </c>
      <c r="N12" s="15">
        <f t="shared" si="3"/>
        <v>0</v>
      </c>
      <c r="P12" s="6"/>
    </row>
    <row r="13" spans="1:16">
      <c r="A13" s="18"/>
      <c r="B13" s="19"/>
      <c r="C13" s="18"/>
      <c r="D13" s="18"/>
      <c r="E13" s="18"/>
      <c r="F13" s="18"/>
      <c r="G13" s="20"/>
      <c r="H13" s="21"/>
      <c r="I13" s="22"/>
      <c r="J13" s="23"/>
      <c r="K13" s="2"/>
      <c r="L13" s="24">
        <f>L9+L10+L11+L12</f>
        <v>0</v>
      </c>
      <c r="M13" s="25">
        <f>SUM(M9:M12)</f>
        <v>0</v>
      </c>
      <c r="N13" s="24">
        <f>SUM(N9:N12)</f>
        <v>0</v>
      </c>
      <c r="O13" s="26"/>
    </row>
    <row r="14" spans="1:16">
      <c r="A14" s="18"/>
      <c r="B14" s="19"/>
      <c r="C14" s="18"/>
      <c r="D14" s="18"/>
      <c r="E14" s="18"/>
      <c r="F14" s="18"/>
      <c r="G14" s="20"/>
      <c r="H14" s="21"/>
      <c r="I14" s="27"/>
      <c r="J14" s="23"/>
      <c r="K14" s="2"/>
      <c r="L14" s="28"/>
      <c r="M14" s="91"/>
      <c r="N14" s="28"/>
    </row>
    <row r="15" spans="1:16">
      <c r="A15" s="11"/>
      <c r="B15" s="98" t="s">
        <v>24</v>
      </c>
      <c r="C15" s="11"/>
      <c r="D15" s="11"/>
      <c r="E15" s="11"/>
      <c r="F15" s="11"/>
      <c r="G15" s="30"/>
      <c r="H15" s="31"/>
      <c r="I15" s="32"/>
      <c r="J15" s="33"/>
      <c r="K15" s="34"/>
      <c r="L15" s="31"/>
      <c r="M15" s="33"/>
      <c r="N15" s="31"/>
      <c r="P15" s="34"/>
    </row>
    <row r="16" spans="1:16" ht="25.5">
      <c r="A16" s="7" t="s">
        <v>5</v>
      </c>
      <c r="B16" s="7" t="s">
        <v>6</v>
      </c>
      <c r="C16" s="7" t="s">
        <v>7</v>
      </c>
      <c r="D16" s="7" t="s">
        <v>8</v>
      </c>
      <c r="E16" s="7" t="s">
        <v>9</v>
      </c>
      <c r="F16" s="7" t="s">
        <v>10</v>
      </c>
      <c r="G16" s="7" t="s">
        <v>11</v>
      </c>
      <c r="H16" s="8" t="s">
        <v>12</v>
      </c>
      <c r="I16" s="9" t="s">
        <v>13</v>
      </c>
      <c r="J16" s="10" t="s">
        <v>14</v>
      </c>
      <c r="K16" s="89" t="s">
        <v>44</v>
      </c>
      <c r="L16" s="8" t="s">
        <v>15</v>
      </c>
      <c r="M16" s="10" t="s">
        <v>16</v>
      </c>
      <c r="N16" s="8" t="s">
        <v>17</v>
      </c>
    </row>
    <row r="17" spans="1:20" ht="38.25">
      <c r="A17" s="7">
        <v>1</v>
      </c>
      <c r="B17" s="35" t="s">
        <v>25</v>
      </c>
      <c r="C17" s="36" t="s">
        <v>26</v>
      </c>
      <c r="D17" s="7" t="s">
        <v>21</v>
      </c>
      <c r="E17" s="37"/>
      <c r="F17" s="36" t="s">
        <v>20</v>
      </c>
      <c r="G17" s="36">
        <v>500</v>
      </c>
      <c r="H17" s="38"/>
      <c r="I17" s="16">
        <v>0.08</v>
      </c>
      <c r="J17" s="39">
        <f>H17*I17+H17</f>
        <v>0</v>
      </c>
      <c r="K17" s="17">
        <f t="shared" ref="K17:K19" si="4">ROUND(J17,2)</f>
        <v>0</v>
      </c>
      <c r="L17" s="38">
        <f>G17*H17</f>
        <v>0</v>
      </c>
      <c r="M17" s="40">
        <f>N17-L17</f>
        <v>0</v>
      </c>
      <c r="N17" s="15">
        <f>G17*K17</f>
        <v>0</v>
      </c>
      <c r="P17" s="6"/>
    </row>
    <row r="18" spans="1:20" ht="38.25">
      <c r="A18" s="7">
        <v>2</v>
      </c>
      <c r="B18" s="35" t="s">
        <v>25</v>
      </c>
      <c r="C18" s="36" t="s">
        <v>26</v>
      </c>
      <c r="D18" s="7" t="s">
        <v>22</v>
      </c>
      <c r="E18" s="37"/>
      <c r="F18" s="36" t="s">
        <v>20</v>
      </c>
      <c r="G18" s="36">
        <v>500</v>
      </c>
      <c r="H18" s="38"/>
      <c r="I18" s="16">
        <v>0.08</v>
      </c>
      <c r="J18" s="39">
        <f t="shared" ref="J18:J19" si="5">H18*I18+H18</f>
        <v>0</v>
      </c>
      <c r="K18" s="17">
        <f t="shared" si="4"/>
        <v>0</v>
      </c>
      <c r="L18" s="38">
        <f>G18*H18</f>
        <v>0</v>
      </c>
      <c r="M18" s="40">
        <f t="shared" ref="M18:M19" si="6">N18-L18</f>
        <v>0</v>
      </c>
      <c r="N18" s="15">
        <f t="shared" ref="N18:N19" si="7">G18*K18</f>
        <v>0</v>
      </c>
      <c r="P18" s="6"/>
    </row>
    <row r="19" spans="1:20" ht="38.25">
      <c r="A19" s="7">
        <v>3</v>
      </c>
      <c r="B19" s="35" t="s">
        <v>27</v>
      </c>
      <c r="C19" s="36" t="s">
        <v>28</v>
      </c>
      <c r="D19" s="7" t="s">
        <v>21</v>
      </c>
      <c r="E19" s="37"/>
      <c r="F19" s="36" t="s">
        <v>20</v>
      </c>
      <c r="G19" s="36">
        <v>200</v>
      </c>
      <c r="H19" s="38"/>
      <c r="I19" s="16">
        <v>0.08</v>
      </c>
      <c r="J19" s="39">
        <f t="shared" si="5"/>
        <v>0</v>
      </c>
      <c r="K19" s="17">
        <f t="shared" si="4"/>
        <v>0</v>
      </c>
      <c r="L19" s="38">
        <f>G19*H19</f>
        <v>0</v>
      </c>
      <c r="M19" s="40">
        <f t="shared" si="6"/>
        <v>0</v>
      </c>
      <c r="N19" s="15">
        <f t="shared" si="7"/>
        <v>0</v>
      </c>
      <c r="P19" s="6"/>
      <c r="T19" s="34"/>
    </row>
    <row r="20" spans="1:20">
      <c r="I20" s="41" t="s">
        <v>29</v>
      </c>
      <c r="J20" s="42"/>
      <c r="K20" s="88"/>
      <c r="L20" s="43">
        <f>L17+L18+L19</f>
        <v>0</v>
      </c>
      <c r="M20" s="42">
        <f>SUM(M17:M19)</f>
        <v>0</v>
      </c>
      <c r="N20" s="44">
        <f>SUM(N17:N19)</f>
        <v>0</v>
      </c>
      <c r="O20" s="26"/>
      <c r="T20" s="34"/>
    </row>
    <row r="21" spans="1:20">
      <c r="A21" s="45"/>
      <c r="B21" s="29"/>
      <c r="C21" s="11"/>
      <c r="D21" s="11"/>
      <c r="E21" s="11"/>
      <c r="F21" s="11"/>
      <c r="G21" s="30"/>
      <c r="H21" s="31"/>
      <c r="P21" s="4"/>
      <c r="T21" s="34"/>
    </row>
    <row r="22" spans="1:20" s="50" customFormat="1">
      <c r="A22" s="11"/>
      <c r="B22" s="98" t="s">
        <v>30</v>
      </c>
      <c r="C22" s="11"/>
      <c r="D22" s="11"/>
      <c r="E22" s="11"/>
      <c r="F22" s="11"/>
      <c r="G22" s="30"/>
      <c r="H22" s="31"/>
      <c r="I22" s="32"/>
      <c r="J22" s="33"/>
      <c r="K22" s="33"/>
      <c r="L22" s="31"/>
      <c r="M22" s="33"/>
      <c r="N22" s="31"/>
    </row>
    <row r="23" spans="1:20" s="50" customFormat="1" ht="25.5">
      <c r="A23" s="7" t="s">
        <v>5</v>
      </c>
      <c r="B23" s="7" t="s">
        <v>6</v>
      </c>
      <c r="C23" s="7" t="s">
        <v>7</v>
      </c>
      <c r="D23" s="7" t="s">
        <v>8</v>
      </c>
      <c r="E23" s="7" t="s">
        <v>9</v>
      </c>
      <c r="F23" s="7" t="s">
        <v>10</v>
      </c>
      <c r="G23" s="7" t="s">
        <v>11</v>
      </c>
      <c r="H23" s="8" t="s">
        <v>12</v>
      </c>
      <c r="I23" s="9" t="s">
        <v>13</v>
      </c>
      <c r="J23" s="10" t="s">
        <v>14</v>
      </c>
      <c r="K23" s="89" t="s">
        <v>44</v>
      </c>
      <c r="L23" s="8" t="s">
        <v>15</v>
      </c>
      <c r="M23" s="10" t="s">
        <v>16</v>
      </c>
      <c r="N23" s="8" t="s">
        <v>17</v>
      </c>
    </row>
    <row r="24" spans="1:20" s="50" customFormat="1" ht="38.25">
      <c r="A24" s="7">
        <v>1</v>
      </c>
      <c r="B24" s="90" t="s">
        <v>45</v>
      </c>
      <c r="C24" s="36" t="s">
        <v>26</v>
      </c>
      <c r="D24" s="7" t="s">
        <v>31</v>
      </c>
      <c r="E24" s="37"/>
      <c r="F24" s="36" t="s">
        <v>20</v>
      </c>
      <c r="G24" s="36">
        <v>500</v>
      </c>
      <c r="H24" s="38"/>
      <c r="I24" s="16">
        <v>0.08</v>
      </c>
      <c r="J24" s="40">
        <f>H24*I24+H24</f>
        <v>0</v>
      </c>
      <c r="K24" s="40">
        <f>ROUND(J24,2)</f>
        <v>0</v>
      </c>
      <c r="L24" s="38">
        <f>G24*H24</f>
        <v>0</v>
      </c>
      <c r="M24" s="40">
        <f>N24-L24</f>
        <v>0</v>
      </c>
      <c r="N24" s="38">
        <f>G24*K24</f>
        <v>0</v>
      </c>
    </row>
    <row r="25" spans="1:20">
      <c r="I25" s="51" t="s">
        <v>29</v>
      </c>
      <c r="J25" s="52"/>
      <c r="K25" s="52"/>
      <c r="L25" s="38">
        <f>L24</f>
        <v>0</v>
      </c>
      <c r="M25" s="40">
        <f>M24</f>
        <v>0</v>
      </c>
      <c r="N25" s="38">
        <f>N24</f>
        <v>0</v>
      </c>
      <c r="T25" s="34"/>
    </row>
    <row r="27" spans="1:20">
      <c r="A27" s="53"/>
      <c r="B27" s="98" t="s">
        <v>32</v>
      </c>
      <c r="C27" s="54"/>
      <c r="D27" s="54"/>
      <c r="E27" s="55"/>
      <c r="F27" s="56"/>
      <c r="G27" s="57"/>
      <c r="H27" s="58"/>
      <c r="I27" s="57"/>
      <c r="J27" s="57"/>
      <c r="K27" s="57"/>
      <c r="L27" s="59"/>
      <c r="M27" s="57"/>
      <c r="N27" s="54"/>
      <c r="P27" s="4"/>
    </row>
    <row r="28" spans="1:20" ht="25.5">
      <c r="A28" s="60" t="s">
        <v>33</v>
      </c>
      <c r="B28" s="35" t="s">
        <v>34</v>
      </c>
      <c r="C28" s="61" t="s">
        <v>35</v>
      </c>
      <c r="D28" s="7" t="s">
        <v>8</v>
      </c>
      <c r="E28" s="7" t="s">
        <v>9</v>
      </c>
      <c r="F28" s="7" t="s">
        <v>10</v>
      </c>
      <c r="G28" s="62" t="s">
        <v>11</v>
      </c>
      <c r="H28" s="10" t="s">
        <v>12</v>
      </c>
      <c r="I28" s="9" t="s">
        <v>13</v>
      </c>
      <c r="J28" s="10" t="s">
        <v>14</v>
      </c>
      <c r="K28" s="89" t="s">
        <v>44</v>
      </c>
      <c r="L28" s="8" t="s">
        <v>15</v>
      </c>
      <c r="M28" s="92" t="s">
        <v>16</v>
      </c>
      <c r="N28" s="8" t="s">
        <v>17</v>
      </c>
    </row>
    <row r="29" spans="1:20" ht="25.5">
      <c r="A29" s="12">
        <v>1</v>
      </c>
      <c r="B29" s="63" t="s">
        <v>36</v>
      </c>
      <c r="C29" s="16" t="s">
        <v>37</v>
      </c>
      <c r="D29" s="12" t="s">
        <v>38</v>
      </c>
      <c r="E29" s="12"/>
      <c r="F29" s="12" t="s">
        <v>20</v>
      </c>
      <c r="G29" s="12">
        <v>50</v>
      </c>
      <c r="H29" s="15"/>
      <c r="I29" s="16">
        <v>0.08</v>
      </c>
      <c r="J29" s="17">
        <f>H29*I29+H29</f>
        <v>0</v>
      </c>
      <c r="K29" s="17">
        <f>ROUND(J29,2)</f>
        <v>0</v>
      </c>
      <c r="L29" s="15">
        <f>G29*H29</f>
        <v>0</v>
      </c>
      <c r="M29" s="17">
        <f>N29-L29</f>
        <v>0</v>
      </c>
      <c r="N29" s="15">
        <f>G29*K29</f>
        <v>0</v>
      </c>
    </row>
    <row r="30" spans="1:20" ht="51">
      <c r="A30" s="7">
        <v>2</v>
      </c>
      <c r="B30" s="64" t="s">
        <v>39</v>
      </c>
      <c r="C30" s="7" t="s">
        <v>40</v>
      </c>
      <c r="D30" s="7" t="s">
        <v>21</v>
      </c>
      <c r="E30" s="7"/>
      <c r="F30" s="7" t="s">
        <v>20</v>
      </c>
      <c r="G30" s="7">
        <v>500</v>
      </c>
      <c r="H30" s="8"/>
      <c r="I30" s="16">
        <v>0.08</v>
      </c>
      <c r="J30" s="17">
        <f>H30*I30+H30</f>
        <v>0</v>
      </c>
      <c r="K30" s="17">
        <f>ROUND(J30,2)</f>
        <v>0</v>
      </c>
      <c r="L30" s="15">
        <f>G30*H30</f>
        <v>0</v>
      </c>
      <c r="M30" s="17">
        <f>N30-L30</f>
        <v>0</v>
      </c>
      <c r="N30" s="15">
        <f>G30*K30</f>
        <v>0</v>
      </c>
    </row>
    <row r="31" spans="1:20">
      <c r="I31" s="41" t="s">
        <v>29</v>
      </c>
      <c r="J31" s="42"/>
      <c r="K31" s="88"/>
      <c r="L31" s="43">
        <f>L29+L30</f>
        <v>0</v>
      </c>
      <c r="M31" s="42">
        <f>SUM(M29:M30)</f>
        <v>0</v>
      </c>
      <c r="N31" s="44">
        <f>SUM(N29:N30)</f>
        <v>0</v>
      </c>
    </row>
    <row r="34" spans="1:16">
      <c r="A34" s="53"/>
      <c r="B34" s="99" t="s">
        <v>41</v>
      </c>
      <c r="C34" s="54"/>
      <c r="D34" s="54"/>
      <c r="E34" s="55"/>
      <c r="F34" s="56"/>
      <c r="G34" s="57"/>
      <c r="H34" s="58"/>
      <c r="I34" s="57"/>
      <c r="J34" s="57"/>
      <c r="K34" s="57"/>
      <c r="L34" s="59"/>
      <c r="M34" s="57"/>
      <c r="N34" s="54"/>
      <c r="O34" s="65"/>
    </row>
    <row r="35" spans="1:16" ht="25.5">
      <c r="A35" s="60" t="s">
        <v>33</v>
      </c>
      <c r="B35" s="35" t="s">
        <v>34</v>
      </c>
      <c r="C35" s="61"/>
      <c r="D35" s="61"/>
      <c r="E35" s="7" t="s">
        <v>9</v>
      </c>
      <c r="F35" s="7" t="s">
        <v>10</v>
      </c>
      <c r="G35" s="62" t="s">
        <v>11</v>
      </c>
      <c r="H35" s="10" t="s">
        <v>12</v>
      </c>
      <c r="I35" s="9" t="s">
        <v>13</v>
      </c>
      <c r="J35" s="10" t="s">
        <v>14</v>
      </c>
      <c r="K35" s="89" t="s">
        <v>44</v>
      </c>
      <c r="L35" s="8" t="s">
        <v>15</v>
      </c>
      <c r="M35" s="92" t="s">
        <v>16</v>
      </c>
      <c r="N35" s="8" t="s">
        <v>17</v>
      </c>
      <c r="O35" s="66"/>
    </row>
    <row r="36" spans="1:16" ht="51">
      <c r="A36" s="67">
        <v>1</v>
      </c>
      <c r="B36" s="68" t="s">
        <v>42</v>
      </c>
      <c r="C36" s="69"/>
      <c r="D36" s="70"/>
      <c r="E36" s="67"/>
      <c r="F36" s="67" t="s">
        <v>43</v>
      </c>
      <c r="G36" s="71">
        <v>1000</v>
      </c>
      <c r="H36" s="72"/>
      <c r="I36" s="16">
        <v>0.08</v>
      </c>
      <c r="J36" s="73">
        <f>H36*I36+H36</f>
        <v>0</v>
      </c>
      <c r="K36" s="73">
        <f>ROUND(J36,2)</f>
        <v>0</v>
      </c>
      <c r="L36" s="72">
        <f>G36*H36</f>
        <v>0</v>
      </c>
      <c r="M36" s="73"/>
      <c r="N36" s="72">
        <f>G36*K36</f>
        <v>0</v>
      </c>
      <c r="O36" s="74"/>
    </row>
    <row r="37" spans="1:16">
      <c r="A37" s="50"/>
      <c r="B37" s="50"/>
      <c r="C37" s="50"/>
      <c r="D37" s="50"/>
      <c r="E37" s="50"/>
      <c r="F37" s="75"/>
      <c r="G37" s="76"/>
      <c r="H37" s="77"/>
      <c r="I37" s="78" t="s">
        <v>29</v>
      </c>
      <c r="J37" s="79"/>
      <c r="K37" s="79"/>
      <c r="L37" s="80">
        <f>SUM(L36)</f>
        <v>0</v>
      </c>
      <c r="M37" s="93">
        <f>SUM(M36)</f>
        <v>0</v>
      </c>
      <c r="N37" s="80">
        <f>SUM(N36)</f>
        <v>0</v>
      </c>
      <c r="O37" s="26"/>
    </row>
    <row r="38" spans="1:16">
      <c r="A38" s="11"/>
      <c r="B38" s="29"/>
      <c r="C38" s="11"/>
      <c r="D38" s="11"/>
      <c r="E38" s="11"/>
      <c r="F38" s="11"/>
      <c r="G38" s="30"/>
      <c r="H38" s="31"/>
      <c r="I38" s="46"/>
      <c r="J38" s="47"/>
      <c r="K38" s="47"/>
      <c r="L38" s="81"/>
      <c r="M38" s="94"/>
      <c r="N38" s="82"/>
      <c r="P38" s="83"/>
    </row>
    <row r="39" spans="1:16">
      <c r="A39" s="48"/>
      <c r="B39" s="84"/>
      <c r="C39" s="48"/>
      <c r="D39" s="48"/>
      <c r="E39" s="48"/>
      <c r="F39" s="48"/>
      <c r="G39" s="85"/>
      <c r="H39" s="49"/>
      <c r="J39" s="47"/>
      <c r="K39" s="47"/>
      <c r="L39" s="49"/>
      <c r="M39" s="47"/>
      <c r="N39" s="49"/>
    </row>
    <row r="40" spans="1:16">
      <c r="I40" s="2"/>
    </row>
    <row r="43" spans="1:16">
      <c r="I43" s="46"/>
    </row>
    <row r="46" spans="1:16">
      <c r="B46" s="86"/>
    </row>
    <row r="47" spans="1:16">
      <c r="B47" s="95"/>
      <c r="C47" s="96"/>
      <c r="D47" s="4"/>
    </row>
    <row r="48" spans="1:16">
      <c r="C48" s="96"/>
      <c r="D48" s="4"/>
    </row>
    <row r="49" spans="2:6">
      <c r="F49" s="96"/>
    </row>
    <row r="50" spans="2:6">
      <c r="B50" s="96"/>
      <c r="C50" s="96"/>
      <c r="D50" s="4"/>
    </row>
    <row r="51" spans="2:6">
      <c r="C51" s="96"/>
      <c r="D51" s="4"/>
      <c r="F51" s="96"/>
    </row>
    <row r="53" spans="2:6">
      <c r="B53" s="96"/>
      <c r="C53" s="96"/>
      <c r="D53" s="83"/>
    </row>
    <row r="54" spans="2:6">
      <c r="C54" s="96"/>
      <c r="D54" s="83"/>
    </row>
  </sheetData>
  <pageMargins left="0.75" right="0.75" top="1" bottom="1" header="0.5" footer="0.5"/>
  <pageSetup paperSize="9" scale="62" fitToHeight="0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Staszewska</dc:creator>
  <cp:lastModifiedBy>Sylwia Staszewska</cp:lastModifiedBy>
  <cp:lastPrinted>2020-03-05T12:01:40Z</cp:lastPrinted>
  <dcterms:created xsi:type="dcterms:W3CDTF">2020-02-25T10:49:40Z</dcterms:created>
  <dcterms:modified xsi:type="dcterms:W3CDTF">2020-03-17T12:41:36Z</dcterms:modified>
</cp:coreProperties>
</file>